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en/Dropbox/HBS/HBS Webshop/Producten/Hoodie/2.0/"/>
    </mc:Choice>
  </mc:AlternateContent>
  <xr:revisionPtr revIDLastSave="0" documentId="13_ncr:1_{0BA99A61-34D9-A24D-B808-CC159B86FE3A}" xr6:coauthVersionLast="44" xr6:coauthVersionMax="44" xr10:uidLastSave="{00000000-0000-0000-0000-000000000000}"/>
  <bookViews>
    <workbookView xWindow="7100" yWindow="460" windowWidth="27440" windowHeight="20960" xr2:uid="{F742C174-B5A3-734F-A1DC-3626A55D2B19}"/>
  </bookViews>
  <sheets>
    <sheet name="Team bestelformulier" sheetId="2" r:id="rId1"/>
  </sheets>
  <definedNames>
    <definedName name="_xlnm.Print_Titles" localSheetId="0">'Team bestelformulier'!$8:$8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" l="1"/>
  <c r="D10" i="2"/>
  <c r="D11" i="2"/>
  <c r="BQ33" i="2"/>
  <c r="BQ32" i="2"/>
  <c r="BQ31" i="2"/>
  <c r="BQ30" i="2"/>
  <c r="BQ29" i="2"/>
  <c r="BQ28" i="2"/>
  <c r="BQ27" i="2"/>
  <c r="BQ26" i="2"/>
  <c r="BQ25" i="2"/>
  <c r="BQ24" i="2"/>
  <c r="BQ23" i="2"/>
  <c r="BQ22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M33" i="2"/>
  <c r="BM32" i="2"/>
  <c r="BM31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O33" i="2"/>
  <c r="BO32" i="2"/>
  <c r="BO31" i="2"/>
  <c r="BO30" i="2"/>
  <c r="BO29" i="2"/>
  <c r="BO28" i="2"/>
  <c r="BO27" i="2"/>
  <c r="BO26" i="2"/>
  <c r="BO25" i="2"/>
  <c r="BO24" i="2"/>
  <c r="BO23" i="2"/>
  <c r="BO22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P33" i="2"/>
  <c r="BN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E33" i="2"/>
  <c r="D33" i="2"/>
  <c r="BP32" i="2"/>
  <c r="BN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E32" i="2"/>
  <c r="D32" i="2"/>
  <c r="BP31" i="2"/>
  <c r="BN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E31" i="2"/>
  <c r="D31" i="2"/>
  <c r="BP30" i="2"/>
  <c r="BN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E30" i="2"/>
  <c r="D30" i="2"/>
  <c r="BP29" i="2"/>
  <c r="BN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E29" i="2"/>
  <c r="D29" i="2"/>
  <c r="BP28" i="2"/>
  <c r="BN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E28" i="2"/>
  <c r="D28" i="2"/>
  <c r="BP27" i="2"/>
  <c r="BN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E27" i="2"/>
  <c r="D27" i="2"/>
  <c r="BP26" i="2"/>
  <c r="BN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E26" i="2"/>
  <c r="D26" i="2"/>
  <c r="BP25" i="2"/>
  <c r="BN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E25" i="2"/>
  <c r="D25" i="2"/>
  <c r="BP24" i="2"/>
  <c r="BN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E24" i="2"/>
  <c r="D24" i="2"/>
  <c r="BP23" i="2"/>
  <c r="BN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P23" i="2"/>
  <c r="O23" i="2"/>
  <c r="N23" i="2"/>
  <c r="M23" i="2"/>
  <c r="L23" i="2"/>
  <c r="K23" i="2"/>
  <c r="J23" i="2"/>
  <c r="I23" i="2"/>
  <c r="H23" i="2"/>
  <c r="G23" i="2"/>
  <c r="E23" i="2"/>
  <c r="D23" i="2"/>
  <c r="BP22" i="2"/>
  <c r="BN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E22" i="2"/>
  <c r="D22" i="2"/>
  <c r="BP21" i="2"/>
  <c r="BN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D21" i="2"/>
  <c r="BP20" i="2"/>
  <c r="BN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D20" i="2"/>
  <c r="BP19" i="2"/>
  <c r="BN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P19" i="2"/>
  <c r="O19" i="2"/>
  <c r="N19" i="2"/>
  <c r="M19" i="2"/>
  <c r="L19" i="2"/>
  <c r="K19" i="2"/>
  <c r="J19" i="2"/>
  <c r="I19" i="2"/>
  <c r="H19" i="2"/>
  <c r="G19" i="2"/>
  <c r="D19" i="2"/>
  <c r="BP18" i="2"/>
  <c r="BN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D18" i="2"/>
  <c r="BP17" i="2"/>
  <c r="BN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D17" i="2"/>
  <c r="BP16" i="2"/>
  <c r="BN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D16" i="2"/>
  <c r="BP15" i="2"/>
  <c r="BN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P15" i="2"/>
  <c r="O15" i="2"/>
  <c r="N15" i="2"/>
  <c r="M15" i="2"/>
  <c r="L15" i="2"/>
  <c r="K15" i="2"/>
  <c r="J15" i="2"/>
  <c r="I15" i="2"/>
  <c r="H15" i="2"/>
  <c r="G15" i="2"/>
  <c r="D15" i="2"/>
  <c r="BP14" i="2"/>
  <c r="BN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D14" i="2"/>
  <c r="BP13" i="2"/>
  <c r="BN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3" i="2"/>
  <c r="BP12" i="2"/>
  <c r="BN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D12" i="2"/>
  <c r="BP11" i="2"/>
  <c r="BN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P11" i="2"/>
  <c r="O11" i="2"/>
  <c r="N11" i="2"/>
  <c r="M11" i="2"/>
  <c r="L11" i="2"/>
  <c r="K11" i="2"/>
  <c r="J11" i="2"/>
  <c r="I11" i="2"/>
  <c r="H11" i="2"/>
  <c r="G11" i="2"/>
  <c r="BP10" i="2"/>
  <c r="BN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BP9" i="2"/>
  <c r="BN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BR24" i="2" l="1"/>
  <c r="BR28" i="2"/>
  <c r="BR32" i="2"/>
  <c r="BR22" i="2"/>
  <c r="BR26" i="2"/>
  <c r="BR30" i="2"/>
  <c r="BR16" i="2"/>
  <c r="E16" i="2" s="1"/>
  <c r="BR13" i="2"/>
  <c r="E13" i="2" s="1"/>
  <c r="Q18" i="2"/>
  <c r="BR14" i="2"/>
  <c r="E14" i="2" s="1"/>
  <c r="BR20" i="2"/>
  <c r="E20" i="2" s="1"/>
  <c r="BR25" i="2"/>
  <c r="BR29" i="2"/>
  <c r="BR33" i="2"/>
  <c r="BR12" i="2"/>
  <c r="E12" i="2" s="1"/>
  <c r="BR19" i="2"/>
  <c r="E19" i="2" s="1"/>
  <c r="BR23" i="2"/>
  <c r="BR27" i="2"/>
  <c r="BR31" i="2"/>
  <c r="BR11" i="2"/>
  <c r="E11" i="2" s="1"/>
  <c r="BR18" i="2"/>
  <c r="E18" i="2" s="1"/>
  <c r="BR15" i="2"/>
  <c r="E15" i="2" s="1"/>
  <c r="BR17" i="2"/>
  <c r="E17" i="2" s="1"/>
  <c r="BR21" i="2"/>
  <c r="E21" i="2" s="1"/>
  <c r="Q10" i="2"/>
  <c r="Q22" i="2"/>
  <c r="BR9" i="2"/>
  <c r="E9" i="2" s="1"/>
  <c r="BR10" i="2"/>
  <c r="E10" i="2" s="1"/>
  <c r="Q14" i="2"/>
  <c r="E34" i="2" l="1"/>
</calcChain>
</file>

<file path=xl/sharedStrings.xml><?xml version="1.0" encoding="utf-8"?>
<sst xmlns="http://schemas.openxmlformats.org/spreadsheetml/2006/main" count="160" uniqueCount="78">
  <si>
    <t>Hoodie Zwart 5-6</t>
  </si>
  <si>
    <t>Hoodie Zwart 7-8</t>
  </si>
  <si>
    <t>Hoodie Zwart 9-11</t>
  </si>
  <si>
    <t>Hoodie Zwart 12-13</t>
  </si>
  <si>
    <t>Hoodie Zwart XS</t>
  </si>
  <si>
    <t>Hoodie Zwart S</t>
  </si>
  <si>
    <t>Hoodie Zwart M</t>
  </si>
  <si>
    <t>Hoodie Zwart L</t>
  </si>
  <si>
    <t>Hoodie Zwart XL</t>
  </si>
  <si>
    <t>Hoodie Zwart XXL</t>
  </si>
  <si>
    <t>Crewneck Zwart 5-6</t>
  </si>
  <si>
    <t>Crewneck Zwart 7-8</t>
  </si>
  <si>
    <t>Crewneck Zwart 9-11</t>
  </si>
  <si>
    <t>Crewneck Zwart 12-13</t>
  </si>
  <si>
    <t>Crewneck Zwart XS</t>
  </si>
  <si>
    <t>Crewneck Zwart S</t>
  </si>
  <si>
    <t>Crewneck Zwart M</t>
  </si>
  <si>
    <t>Crewneck Zwart L</t>
  </si>
  <si>
    <t>Crewneck Zwart XL</t>
  </si>
  <si>
    <t>Crewneck Zwart XXL</t>
  </si>
  <si>
    <t>Hoodie Rood 5-6</t>
  </si>
  <si>
    <t>Hoodie Rood 7-8</t>
  </si>
  <si>
    <t>Hoodie Rood 9-11</t>
  </si>
  <si>
    <t>Hoodie Rood 12-13</t>
  </si>
  <si>
    <t>Hoodie Rood XS</t>
  </si>
  <si>
    <t>Hoodie Rood S</t>
  </si>
  <si>
    <t>Hoodie Rood M</t>
  </si>
  <si>
    <t>Hoodie Rood L</t>
  </si>
  <si>
    <t>Hoodie Rood XL</t>
  </si>
  <si>
    <t>Hoodie Rood XXL</t>
  </si>
  <si>
    <t>Crewneck Rood 5-6</t>
  </si>
  <si>
    <t>Crewneck Rood 7-8</t>
  </si>
  <si>
    <t>Crewneck Rood 9-11</t>
  </si>
  <si>
    <t>Crewneck Rood 12-13</t>
  </si>
  <si>
    <t>Crewneck Rood XS</t>
  </si>
  <si>
    <t>Crewneck Rood S</t>
  </si>
  <si>
    <t>Crewneck Rood M</t>
  </si>
  <si>
    <t>Crewneck Rood L</t>
  </si>
  <si>
    <t>Crewneck Rood XL</t>
  </si>
  <si>
    <t>Crewneck Rood XXL</t>
  </si>
  <si>
    <t>Geen naam</t>
  </si>
  <si>
    <t>Naam op borst (klein)</t>
  </si>
  <si>
    <t>Naam op mouw (groot)</t>
  </si>
  <si>
    <t>Geen teambedrukking</t>
  </si>
  <si>
    <t>Voorkant (klein onder het logo)</t>
  </si>
  <si>
    <t>Achterkant (groot onder de kraai)</t>
  </si>
  <si>
    <t>Voorkant + Achterkant</t>
  </si>
  <si>
    <t>TOTAAL</t>
  </si>
  <si>
    <t>Gegevens</t>
  </si>
  <si>
    <t>Team</t>
  </si>
  <si>
    <t>Naam</t>
  </si>
  <si>
    <t>Telefoonnummer</t>
  </si>
  <si>
    <t>E-mailadres</t>
  </si>
  <si>
    <t>Teambedrukking</t>
  </si>
  <si>
    <t>Nr.</t>
  </si>
  <si>
    <t>Type + Maat</t>
  </si>
  <si>
    <t>Bedrukking</t>
  </si>
  <si>
    <t>Prijs</t>
  </si>
  <si>
    <t>Hoodie Zwart</t>
  </si>
  <si>
    <t>Totaal</t>
  </si>
  <si>
    <t>5-6</t>
  </si>
  <si>
    <t>7-8</t>
  </si>
  <si>
    <t>9-11</t>
  </si>
  <si>
    <t>12-13</t>
  </si>
  <si>
    <t>XS</t>
  </si>
  <si>
    <t>S</t>
  </si>
  <si>
    <t>M</t>
  </si>
  <si>
    <t>L</t>
  </si>
  <si>
    <t>XL</t>
  </si>
  <si>
    <t>XXL</t>
  </si>
  <si>
    <t>Crewneck Zwart</t>
  </si>
  <si>
    <t>Hoodie Rood</t>
  </si>
  <si>
    <t>Crewneck Rood</t>
  </si>
  <si>
    <t>Team bestelformulier</t>
  </si>
  <si>
    <t>Instructies</t>
  </si>
  <si>
    <t xml:space="preserve">Het bestelformulier kunt u mailen naar: </t>
  </si>
  <si>
    <t>125jaar@hbs-craeyenhout.nl</t>
  </si>
  <si>
    <t>Vul het formulier in met de juiste gegevens, het totaalbedrag wordt automatisch berekend. Per veld krijgt u uitleg wat u moet doen.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</si>
</sst>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164" formatCode="0#########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rgb="FFF13E4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03D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1"/>
    <xf numFmtId="0" fontId="1" fillId="0" borderId="0" xfId="1" applyAlignment="1">
      <alignment horizontal="left" textRotation="75"/>
    </xf>
    <xf numFmtId="0" fontId="2" fillId="0" borderId="0" xfId="1" applyFont="1" applyAlignment="1">
      <alignment horizontal="left" textRotation="75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0" borderId="11" xfId="1" applyFont="1" applyBorder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right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0" fontId="8" fillId="3" borderId="19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/>
    </xf>
    <xf numFmtId="0" fontId="2" fillId="0" borderId="0" xfId="1" applyFont="1"/>
    <xf numFmtId="0" fontId="2" fillId="0" borderId="22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49" fontId="1" fillId="0" borderId="0" xfId="1" applyNumberFormat="1"/>
    <xf numFmtId="49" fontId="8" fillId="3" borderId="17" xfId="1" applyNumberFormat="1" applyFont="1" applyFill="1" applyBorder="1" applyAlignment="1">
      <alignment horizontal="center" vertical="center"/>
    </xf>
    <xf numFmtId="49" fontId="8" fillId="3" borderId="18" xfId="1" applyNumberFormat="1" applyFont="1" applyFill="1" applyBorder="1" applyAlignment="1">
      <alignment horizontal="center" vertical="center"/>
    </xf>
    <xf numFmtId="49" fontId="8" fillId="3" borderId="19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/>
    </xf>
    <xf numFmtId="49" fontId="9" fillId="4" borderId="2" xfId="1" applyNumberFormat="1" applyFont="1" applyFill="1" applyBorder="1" applyAlignment="1">
      <alignment horizontal="center" vertical="center"/>
    </xf>
    <xf numFmtId="49" fontId="9" fillId="4" borderId="3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1" fillId="0" borderId="14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7" fillId="0" borderId="12" xfId="2" applyFont="1" applyBorder="1" applyAlignment="1" applyProtection="1">
      <alignment horizontal="center" vertical="center"/>
      <protection locked="0"/>
    </xf>
    <xf numFmtId="0" fontId="7" fillId="0" borderId="13" xfId="2" applyFont="1" applyBorder="1" applyAlignment="1" applyProtection="1">
      <alignment horizontal="center" vertical="center"/>
      <protection locked="0"/>
    </xf>
    <xf numFmtId="0" fontId="1" fillId="5" borderId="27" xfId="1" applyFill="1" applyBorder="1"/>
    <xf numFmtId="0" fontId="1" fillId="5" borderId="29" xfId="1" applyFill="1" applyBorder="1"/>
    <xf numFmtId="0" fontId="1" fillId="5" borderId="30" xfId="1" applyFill="1" applyBorder="1"/>
    <xf numFmtId="0" fontId="1" fillId="5" borderId="31" xfId="1" applyFill="1" applyBorder="1"/>
    <xf numFmtId="0" fontId="4" fillId="5" borderId="0" xfId="1" applyFont="1" applyFill="1" applyBorder="1" applyAlignment="1">
      <alignment horizontal="left" vertical="top"/>
    </xf>
    <xf numFmtId="0" fontId="6" fillId="5" borderId="0" xfId="2" applyFont="1" applyFill="1" applyBorder="1" applyAlignment="1"/>
    <xf numFmtId="0" fontId="4" fillId="5" borderId="0" xfId="1" applyFont="1" applyFill="1" applyBorder="1" applyAlignment="1"/>
    <xf numFmtId="0" fontId="1" fillId="5" borderId="32" xfId="1" applyFill="1" applyBorder="1"/>
    <xf numFmtId="0" fontId="6" fillId="5" borderId="33" xfId="2" applyFont="1" applyFill="1" applyBorder="1" applyAlignment="1">
      <alignment horizontal="left" vertical="top"/>
    </xf>
    <xf numFmtId="0" fontId="1" fillId="5" borderId="33" xfId="1" applyFill="1" applyBorder="1"/>
    <xf numFmtId="0" fontId="1" fillId="5" borderId="34" xfId="1" applyFill="1" applyBorder="1"/>
    <xf numFmtId="0" fontId="4" fillId="5" borderId="28" xfId="1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164" fontId="4" fillId="0" borderId="9" xfId="1" applyNumberFormat="1" applyFont="1" applyBorder="1" applyAlignment="1" applyProtection="1">
      <alignment horizontal="center" vertical="center"/>
      <protection locked="0"/>
    </xf>
    <xf numFmtId="164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vertical="center"/>
      <protection locked="0"/>
    </xf>
    <xf numFmtId="0" fontId="4" fillId="0" borderId="12" xfId="1" applyFont="1" applyBorder="1" applyAlignment="1" applyProtection="1">
      <alignment vertical="center"/>
      <protection locked="0"/>
    </xf>
    <xf numFmtId="44" fontId="4" fillId="0" borderId="16" xfId="1" applyNumberFormat="1" applyFont="1" applyBorder="1" applyAlignment="1">
      <alignment vertical="center"/>
    </xf>
    <xf numFmtId="44" fontId="4" fillId="0" borderId="10" xfId="1" applyNumberFormat="1" applyFont="1" applyBorder="1" applyAlignment="1">
      <alignment vertical="center"/>
    </xf>
    <xf numFmtId="44" fontId="4" fillId="0" borderId="13" xfId="1" applyNumberFormat="1" applyFont="1" applyBorder="1" applyAlignment="1">
      <alignment vertical="center"/>
    </xf>
    <xf numFmtId="44" fontId="3" fillId="2" borderId="4" xfId="1" applyNumberFormat="1" applyFont="1" applyFill="1" applyBorder="1"/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164" fontId="10" fillId="0" borderId="9" xfId="1" applyNumberFormat="1" applyFont="1" applyBorder="1" applyAlignment="1" applyProtection="1">
      <alignment horizontal="center" vertical="center"/>
      <protection locked="0"/>
    </xf>
    <xf numFmtId="164" fontId="10" fillId="0" borderId="10" xfId="1" applyNumberFormat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>
      <alignment horizontal="right" vertical="center"/>
    </xf>
    <xf numFmtId="0" fontId="3" fillId="0" borderId="6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9" xfId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</cellXfs>
  <cellStyles count="3">
    <cellStyle name="Hyperlink" xfId="2" builtinId="8"/>
    <cellStyle name="Standaard" xfId="0" builtinId="0"/>
    <cellStyle name="Standaard 2" xfId="1" xr:uid="{62FEF602-921D-7D4A-BF8D-5A2C82EF588D}"/>
  </cellStyles>
  <dxfs count="0"/>
  <tableStyles count="0" defaultTableStyle="TableStyleMedium2" defaultPivotStyle="PivotStyleLight16"/>
  <colors>
    <mruColors>
      <color rgb="FFF13E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1663700</xdr:colOff>
      <xdr:row>0</xdr:row>
      <xdr:rowOff>38100</xdr:rowOff>
    </xdr:from>
    <xdr:to>
      <xdr:col>4</xdr:col>
      <xdr:colOff>889000</xdr:colOff>
      <xdr:row>0</xdr:row>
      <xdr:rowOff>1231900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556DB52-C2FA-B045-B8BA-23E5BE1B1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38100"/>
          <a:ext cx="1193800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5jaar@hbs-craeyenhout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E1BAA-B25C-4B46-B21F-057ED7E5AABD}">
  <dimension ref="A1:BR41"/>
  <sheetViews>
    <sheetView tabSelected="1" workbookViewId="0">
      <selection activeCell="C3" sqref="C3:E3"/>
    </sheetView>
  </sheetViews>
  <sheetFormatPr baseColWidth="10" defaultColWidth="9.1640625" defaultRowHeight="16" x14ac:dyDescent="0.2"/>
  <cols>
    <col min="1" max="1" width="4.83203125" style="1" customWidth="1"/>
    <col min="2" max="4" width="25.83203125" style="1" customWidth="1"/>
    <col min="5" max="5" width="12.83203125" style="1" customWidth="1"/>
    <col min="6" max="6" width="10.6640625" style="1" customWidth="1"/>
    <col min="7" max="16" width="6.6640625" style="1" customWidth="1"/>
    <col min="17" max="17" width="9.1640625" style="1"/>
    <col min="18" max="18" width="9.1640625" style="1" customWidth="1"/>
    <col min="19" max="19" width="19.6640625" style="1" hidden="1" customWidth="1"/>
    <col min="20" max="20" width="5.83203125" style="1" hidden="1" customWidth="1"/>
    <col min="21" max="21" width="28.83203125" style="1" hidden="1" customWidth="1"/>
    <col min="22" max="22" width="5.83203125" style="1" hidden="1" customWidth="1"/>
    <col min="23" max="24" width="7.33203125" style="1" hidden="1" customWidth="1"/>
    <col min="25" max="25" width="7.6640625" style="1" hidden="1" customWidth="1"/>
    <col min="26" max="26" width="8" style="1" hidden="1" customWidth="1"/>
    <col min="27" max="27" width="7.1640625" style="1" hidden="1" customWidth="1"/>
    <col min="28" max="28" width="7" style="1" hidden="1" customWidth="1"/>
    <col min="29" max="29" width="7.1640625" style="1" hidden="1" customWidth="1"/>
    <col min="30" max="30" width="7" style="1" hidden="1" customWidth="1"/>
    <col min="31" max="31" width="7.1640625" style="1" hidden="1" customWidth="1"/>
    <col min="32" max="32" width="7.5" style="1" hidden="1" customWidth="1"/>
    <col min="33" max="34" width="8" style="1" hidden="1" customWidth="1"/>
    <col min="35" max="35" width="8.1640625" style="1" hidden="1" customWidth="1"/>
    <col min="36" max="36" width="8.5" style="1" hidden="1" customWidth="1"/>
    <col min="37" max="37" width="7.83203125" style="1" hidden="1" customWidth="1"/>
    <col min="38" max="38" width="7.5" style="1" hidden="1" customWidth="1"/>
    <col min="39" max="39" width="7.6640625" style="1" hidden="1" customWidth="1"/>
    <col min="40" max="40" width="7.5" style="1" hidden="1" customWidth="1"/>
    <col min="41" max="41" width="7.83203125" style="1" hidden="1" customWidth="1"/>
    <col min="42" max="42" width="8" style="1" hidden="1" customWidth="1"/>
    <col min="43" max="44" width="7.1640625" style="1" hidden="1" customWidth="1"/>
    <col min="45" max="45" width="7.5" style="1" hidden="1" customWidth="1"/>
    <col min="46" max="46" width="7.83203125" style="1" hidden="1" customWidth="1"/>
    <col min="47" max="47" width="7" style="1" hidden="1" customWidth="1"/>
    <col min="48" max="48" width="6.83203125" style="1" hidden="1" customWidth="1"/>
    <col min="49" max="49" width="7" style="1" hidden="1" customWidth="1"/>
    <col min="50" max="50" width="6.83203125" style="1" hidden="1" customWidth="1"/>
    <col min="51" max="51" width="7" style="1" hidden="1" customWidth="1"/>
    <col min="52" max="52" width="7.33203125" style="1" hidden="1" customWidth="1"/>
    <col min="53" max="54" width="7.83203125" style="1" hidden="1" customWidth="1"/>
    <col min="55" max="55" width="8" style="1" hidden="1" customWidth="1"/>
    <col min="56" max="56" width="8.33203125" style="1" hidden="1" customWidth="1"/>
    <col min="57" max="57" width="7.6640625" style="1" hidden="1" customWidth="1"/>
    <col min="58" max="58" width="7.33203125" style="1" hidden="1" customWidth="1"/>
    <col min="59" max="59" width="7.5" style="1" hidden="1" customWidth="1"/>
    <col min="60" max="60" width="7.33203125" style="1" hidden="1" customWidth="1"/>
    <col min="61" max="61" width="7.5" style="1" hidden="1" customWidth="1"/>
    <col min="62" max="62" width="7.83203125" style="1" hidden="1" customWidth="1"/>
    <col min="63" max="63" width="6.1640625" style="1" hidden="1" customWidth="1"/>
    <col min="64" max="64" width="8.33203125" style="1" hidden="1" customWidth="1"/>
    <col min="65" max="65" width="8.6640625" style="1" hidden="1" customWidth="1"/>
    <col min="66" max="66" width="8.33203125" style="1" hidden="1" customWidth="1"/>
    <col min="67" max="67" width="10.33203125" style="1" hidden="1" customWidth="1"/>
    <col min="68" max="68" width="10.83203125" style="1" hidden="1" customWidth="1"/>
    <col min="69" max="69" width="8.5" style="1" hidden="1" customWidth="1"/>
    <col min="70" max="70" width="5.5" style="17" hidden="1" customWidth="1"/>
    <col min="71" max="16384" width="9.1640625" style="1"/>
  </cols>
  <sheetData>
    <row r="1" spans="1:70" ht="100" customHeight="1" thickBot="1" x14ac:dyDescent="0.25">
      <c r="A1" s="78" t="s">
        <v>73</v>
      </c>
      <c r="B1" s="79"/>
      <c r="C1" s="80"/>
      <c r="D1" s="80"/>
      <c r="E1" s="81"/>
      <c r="W1" s="2" t="s">
        <v>0</v>
      </c>
      <c r="X1" s="2" t="s">
        <v>1</v>
      </c>
      <c r="Y1" s="2" t="s">
        <v>2</v>
      </c>
      <c r="Z1" s="2" t="s">
        <v>3</v>
      </c>
      <c r="AA1" s="2" t="s">
        <v>4</v>
      </c>
      <c r="AB1" s="2" t="s">
        <v>5</v>
      </c>
      <c r="AC1" s="2" t="s">
        <v>6</v>
      </c>
      <c r="AD1" s="2" t="s">
        <v>7</v>
      </c>
      <c r="AE1" s="2" t="s">
        <v>8</v>
      </c>
      <c r="AF1" s="2" t="s">
        <v>9</v>
      </c>
      <c r="AG1" s="2" t="s">
        <v>10</v>
      </c>
      <c r="AH1" s="2" t="s">
        <v>11</v>
      </c>
      <c r="AI1" s="2" t="s">
        <v>12</v>
      </c>
      <c r="AJ1" s="2" t="s">
        <v>13</v>
      </c>
      <c r="AK1" s="2" t="s">
        <v>14</v>
      </c>
      <c r="AL1" s="2" t="s">
        <v>15</v>
      </c>
      <c r="AM1" s="2" t="s">
        <v>16</v>
      </c>
      <c r="AN1" s="2" t="s">
        <v>17</v>
      </c>
      <c r="AO1" s="2" t="s">
        <v>18</v>
      </c>
      <c r="AP1" s="2" t="s">
        <v>19</v>
      </c>
      <c r="AQ1" s="2" t="s">
        <v>20</v>
      </c>
      <c r="AR1" s="2" t="s">
        <v>21</v>
      </c>
      <c r="AS1" s="2" t="s">
        <v>22</v>
      </c>
      <c r="AT1" s="2" t="s">
        <v>23</v>
      </c>
      <c r="AU1" s="2" t="s">
        <v>24</v>
      </c>
      <c r="AV1" s="2" t="s">
        <v>25</v>
      </c>
      <c r="AW1" s="2" t="s">
        <v>26</v>
      </c>
      <c r="AX1" s="2" t="s">
        <v>27</v>
      </c>
      <c r="AY1" s="2" t="s">
        <v>28</v>
      </c>
      <c r="AZ1" s="2" t="s">
        <v>29</v>
      </c>
      <c r="BA1" s="2" t="s">
        <v>30</v>
      </c>
      <c r="BB1" s="2" t="s">
        <v>31</v>
      </c>
      <c r="BC1" s="2" t="s">
        <v>32</v>
      </c>
      <c r="BD1" s="2" t="s">
        <v>33</v>
      </c>
      <c r="BE1" s="2" t="s">
        <v>34</v>
      </c>
      <c r="BF1" s="2" t="s">
        <v>35</v>
      </c>
      <c r="BG1" s="2" t="s">
        <v>36</v>
      </c>
      <c r="BH1" s="2" t="s">
        <v>37</v>
      </c>
      <c r="BI1" s="2" t="s">
        <v>38</v>
      </c>
      <c r="BJ1" s="2" t="s">
        <v>39</v>
      </c>
      <c r="BK1" s="2" t="s">
        <v>40</v>
      </c>
      <c r="BL1" s="2" t="s">
        <v>41</v>
      </c>
      <c r="BM1" s="2" t="s">
        <v>42</v>
      </c>
      <c r="BN1" s="2" t="s">
        <v>43</v>
      </c>
      <c r="BO1" s="2" t="s">
        <v>44</v>
      </c>
      <c r="BP1" s="2" t="s">
        <v>45</v>
      </c>
      <c r="BQ1" s="2" t="s">
        <v>46</v>
      </c>
      <c r="BR1" s="3" t="s">
        <v>47</v>
      </c>
    </row>
    <row r="2" spans="1:70" ht="25" customHeight="1" thickBot="1" x14ac:dyDescent="0.25">
      <c r="A2" s="4" t="s">
        <v>48</v>
      </c>
      <c r="B2" s="5"/>
      <c r="C2" s="6"/>
      <c r="D2" s="6"/>
      <c r="E2" s="7"/>
      <c r="G2" s="69" t="s">
        <v>74</v>
      </c>
      <c r="H2" s="70"/>
      <c r="I2" s="70"/>
      <c r="J2" s="70"/>
      <c r="K2" s="70"/>
      <c r="L2" s="70"/>
      <c r="M2" s="70"/>
      <c r="N2" s="70"/>
      <c r="O2" s="70"/>
      <c r="P2" s="70"/>
      <c r="Q2" s="71"/>
      <c r="S2" s="1" t="s">
        <v>0</v>
      </c>
      <c r="U2" s="1" t="s">
        <v>40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3"/>
    </row>
    <row r="3" spans="1:70" ht="25" customHeight="1" x14ac:dyDescent="0.2">
      <c r="A3" s="74" t="s">
        <v>49</v>
      </c>
      <c r="B3" s="75"/>
      <c r="C3" s="50"/>
      <c r="D3" s="50"/>
      <c r="E3" s="51"/>
      <c r="G3" s="37"/>
      <c r="H3" s="48" t="s">
        <v>77</v>
      </c>
      <c r="I3" s="48"/>
      <c r="J3" s="48"/>
      <c r="K3" s="48"/>
      <c r="L3" s="48"/>
      <c r="M3" s="48"/>
      <c r="N3" s="48"/>
      <c r="O3" s="48"/>
      <c r="P3" s="48"/>
      <c r="Q3" s="38"/>
      <c r="S3" s="1" t="s">
        <v>1</v>
      </c>
      <c r="U3" s="1" t="s">
        <v>41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3"/>
    </row>
    <row r="4" spans="1:70" ht="25" customHeight="1" x14ac:dyDescent="0.2">
      <c r="A4" s="76" t="s">
        <v>50</v>
      </c>
      <c r="B4" s="77"/>
      <c r="C4" s="52"/>
      <c r="D4" s="52"/>
      <c r="E4" s="53"/>
      <c r="G4" s="39"/>
      <c r="H4" s="49"/>
      <c r="I4" s="49"/>
      <c r="J4" s="49"/>
      <c r="K4" s="49"/>
      <c r="L4" s="49"/>
      <c r="M4" s="49"/>
      <c r="N4" s="49"/>
      <c r="O4" s="49"/>
      <c r="P4" s="49"/>
      <c r="Q4" s="40"/>
      <c r="S4" s="1" t="s">
        <v>2</v>
      </c>
      <c r="U4" s="1" t="s">
        <v>42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3"/>
    </row>
    <row r="5" spans="1:70" ht="25" customHeight="1" x14ac:dyDescent="0.2">
      <c r="A5" s="76" t="s">
        <v>51</v>
      </c>
      <c r="B5" s="77"/>
      <c r="C5" s="54"/>
      <c r="D5" s="54"/>
      <c r="E5" s="55"/>
      <c r="G5" s="39"/>
      <c r="H5" s="49"/>
      <c r="I5" s="49"/>
      <c r="J5" s="49"/>
      <c r="K5" s="49"/>
      <c r="L5" s="49"/>
      <c r="M5" s="49"/>
      <c r="N5" s="49"/>
      <c r="O5" s="49"/>
      <c r="P5" s="49"/>
      <c r="Q5" s="40"/>
      <c r="S5" s="1" t="s">
        <v>3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3"/>
    </row>
    <row r="6" spans="1:70" ht="25" customHeight="1" x14ac:dyDescent="0.25">
      <c r="A6" s="76" t="s">
        <v>52</v>
      </c>
      <c r="B6" s="77"/>
      <c r="C6" s="72"/>
      <c r="D6" s="72"/>
      <c r="E6" s="73"/>
      <c r="G6" s="39"/>
      <c r="H6" s="41" t="s">
        <v>75</v>
      </c>
      <c r="I6" s="41"/>
      <c r="J6" s="41"/>
      <c r="K6" s="41"/>
      <c r="L6" s="41"/>
      <c r="M6" s="41"/>
      <c r="N6" s="42"/>
      <c r="O6" s="43"/>
      <c r="P6" s="43"/>
      <c r="Q6" s="40"/>
      <c r="S6" s="1" t="s">
        <v>4</v>
      </c>
      <c r="U6" s="1" t="s">
        <v>43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3"/>
    </row>
    <row r="7" spans="1:70" ht="25" customHeight="1" thickBot="1" x14ac:dyDescent="0.25">
      <c r="A7" s="8" t="s">
        <v>53</v>
      </c>
      <c r="B7" s="9"/>
      <c r="C7" s="35"/>
      <c r="D7" s="35"/>
      <c r="E7" s="36"/>
      <c r="G7" s="44"/>
      <c r="H7" s="45" t="s">
        <v>76</v>
      </c>
      <c r="I7" s="46"/>
      <c r="J7" s="46"/>
      <c r="K7" s="46"/>
      <c r="L7" s="46"/>
      <c r="M7" s="46"/>
      <c r="N7" s="46"/>
      <c r="O7" s="46"/>
      <c r="P7" s="46"/>
      <c r="Q7" s="47"/>
      <c r="S7" s="1" t="s">
        <v>5</v>
      </c>
      <c r="U7" s="1" t="s">
        <v>44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3"/>
    </row>
    <row r="8" spans="1:70" ht="20" customHeight="1" thickBot="1" x14ac:dyDescent="0.25">
      <c r="A8" s="10" t="s">
        <v>54</v>
      </c>
      <c r="B8" s="11" t="s">
        <v>55</v>
      </c>
      <c r="C8" s="11" t="s">
        <v>56</v>
      </c>
      <c r="D8" s="11" t="s">
        <v>50</v>
      </c>
      <c r="E8" s="12" t="s">
        <v>57</v>
      </c>
      <c r="S8" s="1" t="s">
        <v>6</v>
      </c>
      <c r="U8" s="1" t="s">
        <v>45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3"/>
    </row>
    <row r="9" spans="1:70" ht="20" customHeight="1" thickBot="1" x14ac:dyDescent="0.25">
      <c r="A9" s="32">
        <v>1</v>
      </c>
      <c r="B9" s="56"/>
      <c r="C9" s="56"/>
      <c r="D9" s="56" t="str">
        <f t="shared" ref="D9:D18" si="0">IF(C9="Geen naam","N.v.t.","")</f>
        <v/>
      </c>
      <c r="E9" s="59" t="str">
        <f>IF(B9="","",BR9)</f>
        <v/>
      </c>
      <c r="G9" s="13" t="s">
        <v>58</v>
      </c>
      <c r="H9" s="14"/>
      <c r="I9" s="14"/>
      <c r="J9" s="14"/>
      <c r="K9" s="14"/>
      <c r="L9" s="14"/>
      <c r="M9" s="14"/>
      <c r="N9" s="14"/>
      <c r="O9" s="14"/>
      <c r="P9" s="15"/>
      <c r="Q9" s="16" t="s">
        <v>59</v>
      </c>
      <c r="S9" s="1" t="s">
        <v>7</v>
      </c>
      <c r="U9" s="1" t="s">
        <v>46</v>
      </c>
      <c r="W9" s="1" t="str">
        <f>IF(B9="Hoodie Zwart 5-6","25","0")</f>
        <v>0</v>
      </c>
      <c r="X9" s="1" t="str">
        <f>IF(B9="Hoodie Zwart 7-8","25","0")</f>
        <v>0</v>
      </c>
      <c r="Y9" s="1" t="str">
        <f>IF(B9="Hoodie Zwart 9-11","25","0")</f>
        <v>0</v>
      </c>
      <c r="Z9" s="1" t="str">
        <f>IF(B9="Hoodie Zwart 12-13","25","0")</f>
        <v>0</v>
      </c>
      <c r="AA9" s="1" t="str">
        <f>IF(B9="Hoodie Zwart XS","27,5","0")</f>
        <v>0</v>
      </c>
      <c r="AB9" s="1" t="str">
        <f>IF(B9="Hoodie Zwart S","27,5","0")</f>
        <v>0</v>
      </c>
      <c r="AC9" s="1" t="str">
        <f>IF(B9="Hoodie Zwart M","27,5","0")</f>
        <v>0</v>
      </c>
      <c r="AD9" s="1" t="str">
        <f>IF(B9="Hoodie Zwart L","27,5","0")</f>
        <v>0</v>
      </c>
      <c r="AE9" s="1" t="str">
        <f>IF(B9="Hoodie Zwart XL","27,5","0")</f>
        <v>0</v>
      </c>
      <c r="AF9" s="1" t="str">
        <f>IF(B9="Hoodie Zwart XXL","27,5","0")</f>
        <v>0</v>
      </c>
      <c r="AG9" s="1" t="str">
        <f>IF(B9="Crewneck Zwart 5-6","22,5","0")</f>
        <v>0</v>
      </c>
      <c r="AH9" s="1" t="str">
        <f>IF(B9="Crewneck Zwart 7-8","22,5","0")</f>
        <v>0</v>
      </c>
      <c r="AI9" s="1" t="str">
        <f>IF(B9="Crewneck Zwart 9-11","22,5","0")</f>
        <v>0</v>
      </c>
      <c r="AJ9" s="1" t="str">
        <f>IF(B9="Crewneck Zwart 12-13","22,5","0")</f>
        <v>0</v>
      </c>
      <c r="AK9" s="1" t="str">
        <f>IF(B9="Crewneck Zwart XS","25","0")</f>
        <v>0</v>
      </c>
      <c r="AL9" s="1" t="str">
        <f>IF(B9="Crewneck Zwart S","25","0")</f>
        <v>0</v>
      </c>
      <c r="AM9" s="1" t="str">
        <f>IF(B9="Crewneck Zwart M","25","0")</f>
        <v>0</v>
      </c>
      <c r="AN9" s="1" t="str">
        <f>IF(B9="Crewneck Zwart L","25","0")</f>
        <v>0</v>
      </c>
      <c r="AO9" s="1" t="str">
        <f>IF(B9="Crewneck Zwart XL","25","0")</f>
        <v>0</v>
      </c>
      <c r="AP9" s="1" t="str">
        <f>IF(B9="Crewneck Zwart XXL","25","0")</f>
        <v>0</v>
      </c>
      <c r="AQ9" s="1" t="str">
        <f>IF(B9="Hoodie Rood 5-6","25","0")</f>
        <v>0</v>
      </c>
      <c r="AR9" s="1" t="str">
        <f>IF(B9="Hoodie Rood 7-8","25","0")</f>
        <v>0</v>
      </c>
      <c r="AS9" s="1" t="str">
        <f>IF(B9="Hoodie Rood 9-11","25","0")</f>
        <v>0</v>
      </c>
      <c r="AT9" s="1" t="str">
        <f>IF(B9="Hoodie Rood 12-13","25","0")</f>
        <v>0</v>
      </c>
      <c r="AU9" s="1" t="str">
        <f>IF(B9="Hoodie Rood XS","27,5","0")</f>
        <v>0</v>
      </c>
      <c r="AV9" s="1" t="str">
        <f>IF(B9="Hoodie Rood S","27,5","0")</f>
        <v>0</v>
      </c>
      <c r="AW9" s="1" t="str">
        <f>IF(B9="Hoodie Rood M","27,5","0")</f>
        <v>0</v>
      </c>
      <c r="AX9" s="1" t="str">
        <f>IF(B9="Hoodie Rood L","27,5","0")</f>
        <v>0</v>
      </c>
      <c r="AY9" s="1" t="str">
        <f>IF(B9="Hoodie Rood XL","27,5","0")</f>
        <v>0</v>
      </c>
      <c r="AZ9" s="1" t="str">
        <f>IF(B9="Hoodie Rood XXL","27,5","0")</f>
        <v>0</v>
      </c>
      <c r="BA9" s="1" t="str">
        <f>IF(B9="Crewneck Rood 5-6","22,5","0")</f>
        <v>0</v>
      </c>
      <c r="BB9" s="1" t="str">
        <f>IF(B9="Crewneck Rood 7-8","22,5","0")</f>
        <v>0</v>
      </c>
      <c r="BC9" s="1" t="str">
        <f>IF(B9="Crewneck Rood 9-11","22,5","0")</f>
        <v>0</v>
      </c>
      <c r="BD9" s="1" t="str">
        <f>IF(B9="Crewneck Rood 12-13","22,5","0")</f>
        <v>0</v>
      </c>
      <c r="BE9" s="1" t="str">
        <f>IF(B9="Crewneck Rood XS","25","0")</f>
        <v>0</v>
      </c>
      <c r="BF9" s="1" t="str">
        <f>IF(B9="Crewneck Rood S","25","0")</f>
        <v>0</v>
      </c>
      <c r="BG9" s="1" t="str">
        <f>IF(B9="Crewneck Rood M","25","0")</f>
        <v>0</v>
      </c>
      <c r="BH9" s="1" t="str">
        <f>IF(B9="Crewneck Rood L","25","0")</f>
        <v>0</v>
      </c>
      <c r="BI9" s="1" t="str">
        <f>IF(B9="Crewneck Rood XL","25","0")</f>
        <v>0</v>
      </c>
      <c r="BJ9" s="1" t="str">
        <f>IF(B9="Crewneck Rood XXL","25","0")</f>
        <v>0</v>
      </c>
      <c r="BK9" s="1" t="str">
        <f>IF(C9="Geen naam","0","0")</f>
        <v>0</v>
      </c>
      <c r="BL9" s="1" t="str">
        <f>IF(C9="Naam op borst (klein)","2,5","0")</f>
        <v>0</v>
      </c>
      <c r="BM9" s="1" t="str">
        <f>IF(C9="Naam op mouw (groot)","4","0")</f>
        <v>0</v>
      </c>
      <c r="BN9" s="1" t="str">
        <f>IF(C7="Geen teambedrukking","0","0")</f>
        <v>0</v>
      </c>
      <c r="BO9" s="1" t="str">
        <f>IF(C7="Voorkant (klein onder het logo)","2,5","0")</f>
        <v>0</v>
      </c>
      <c r="BP9" s="1" t="str">
        <f>IF(C7="Achterkant (groot onder de kraai)","4","0")</f>
        <v>0</v>
      </c>
      <c r="BQ9" s="1" t="str">
        <f>IF(C7="Voorkant + Achterkant","6,5","0")</f>
        <v>0</v>
      </c>
      <c r="BR9" s="17">
        <f>SUM(W9+X9+Y9+Z9+AA9+AB9+AC9+AD9+AE9+AF9+AG9+AH9+AI9+AJ9+AK9+AL9+AM9+AN9+AO9+AP9+AQ9+AR9+AS9+AT9+AU9+AV9+AW9+AX9+AY9+AZ9+BA9+BB9+BC9+BD9+BE9+BF9+BG9+BH9+BI9+BJ9+BK9+BL9+BM9+BN9+BO9+BP9+BQ9)</f>
        <v>0</v>
      </c>
    </row>
    <row r="10" spans="1:70" ht="20" customHeight="1" x14ac:dyDescent="0.2">
      <c r="A10" s="33">
        <f>A9+1</f>
        <v>2</v>
      </c>
      <c r="B10" s="56"/>
      <c r="C10" s="56"/>
      <c r="D10" s="56" t="str">
        <f t="shared" si="0"/>
        <v/>
      </c>
      <c r="E10" s="60" t="str">
        <f>IF(B10="","",BR10)</f>
        <v/>
      </c>
      <c r="G10" s="63" t="s">
        <v>60</v>
      </c>
      <c r="H10" s="64" t="s">
        <v>61</v>
      </c>
      <c r="I10" s="64" t="s">
        <v>62</v>
      </c>
      <c r="J10" s="64" t="s">
        <v>63</v>
      </c>
      <c r="K10" s="64" t="s">
        <v>64</v>
      </c>
      <c r="L10" s="64" t="s">
        <v>65</v>
      </c>
      <c r="M10" s="64" t="s">
        <v>66</v>
      </c>
      <c r="N10" s="64" t="s">
        <v>67</v>
      </c>
      <c r="O10" s="64" t="s">
        <v>68</v>
      </c>
      <c r="P10" s="65" t="s">
        <v>69</v>
      </c>
      <c r="Q10" s="18">
        <f>SUM(G11:P11)</f>
        <v>0</v>
      </c>
      <c r="S10" s="1" t="s">
        <v>8</v>
      </c>
      <c r="W10" s="1" t="str">
        <f>IF(B10="Hoodie Zwart 5-6","25","0")</f>
        <v>0</v>
      </c>
      <c r="X10" s="1" t="str">
        <f>IF(B10="Hoodie Zwart 7-8","25","0")</f>
        <v>0</v>
      </c>
      <c r="Y10" s="1" t="str">
        <f>IF(B10="Hoodie Zwart 9-11","25","0")</f>
        <v>0</v>
      </c>
      <c r="Z10" s="1" t="str">
        <f>IF(B10="Hoodie Zwart 12-13","25","0")</f>
        <v>0</v>
      </c>
      <c r="AA10" s="1" t="str">
        <f>IF(B10="Hoodie Zwart XS","27,5","0")</f>
        <v>0</v>
      </c>
      <c r="AB10" s="1" t="str">
        <f>IF(B10="Hoodie Zwart S","27,5","0")</f>
        <v>0</v>
      </c>
      <c r="AC10" s="1" t="str">
        <f>IF(B10="Hoodie Zwart M","27,5","0")</f>
        <v>0</v>
      </c>
      <c r="AD10" s="1" t="str">
        <f>IF(B10="Hoodie Zwart L","27,5","0")</f>
        <v>0</v>
      </c>
      <c r="AE10" s="1" t="str">
        <f>IF(B10="Hoodie Zwart XL","27,5","0")</f>
        <v>0</v>
      </c>
      <c r="AF10" s="1" t="str">
        <f>IF(B10="Hoodie Zwart XXL","27,5","0")</f>
        <v>0</v>
      </c>
      <c r="AG10" s="1" t="str">
        <f>IF(B10="Crewneck Zwart 5-6","22,5","0")</f>
        <v>0</v>
      </c>
      <c r="AH10" s="1" t="str">
        <f>IF(B10="Crewneck Zwart 7-8","22,5","0")</f>
        <v>0</v>
      </c>
      <c r="AI10" s="1" t="str">
        <f>IF(B10="Crewneck Zwart 9-11","22,5","0")</f>
        <v>0</v>
      </c>
      <c r="AJ10" s="1" t="str">
        <f>IF(B10="Crewneck Zwart 12-13","22,5","0")</f>
        <v>0</v>
      </c>
      <c r="AK10" s="1" t="str">
        <f>IF(B10="Crewneck Zwart XS","25","0")</f>
        <v>0</v>
      </c>
      <c r="AL10" s="1" t="str">
        <f>IF(B10="Crewneck Zwart S","25","0")</f>
        <v>0</v>
      </c>
      <c r="AM10" s="1" t="str">
        <f>IF(B10="Crewneck Zwart M","25","0")</f>
        <v>0</v>
      </c>
      <c r="AN10" s="1" t="str">
        <f>IF(B10="Crewneck Zwart L","25","0")</f>
        <v>0</v>
      </c>
      <c r="AO10" s="1" t="str">
        <f>IF(B10="Crewneck Zwart XL","25","0")</f>
        <v>0</v>
      </c>
      <c r="AP10" s="1" t="str">
        <f>IF(B10="Crewneck Zwart XXL","25","0")</f>
        <v>0</v>
      </c>
      <c r="AQ10" s="1" t="str">
        <f>IF(B10="Hoodie Rood 5-6","25","0")</f>
        <v>0</v>
      </c>
      <c r="AR10" s="1" t="str">
        <f>IF(B10="Hoodie Rood 7-8","25","0")</f>
        <v>0</v>
      </c>
      <c r="AS10" s="1" t="str">
        <f>IF(B10="Hoodie Rood 9-11","25","0")</f>
        <v>0</v>
      </c>
      <c r="AT10" s="1" t="str">
        <f>IF(B10="Hoodie Rood 12-13","25","0")</f>
        <v>0</v>
      </c>
      <c r="AU10" s="1" t="str">
        <f>IF(B10="Hoodie Rood XS","27,5","0")</f>
        <v>0</v>
      </c>
      <c r="AV10" s="1" t="str">
        <f>IF(B10="Hoodie Rood S","27,5","0")</f>
        <v>0</v>
      </c>
      <c r="AW10" s="1" t="str">
        <f>IF(B10="Hoodie Rood M","27,5","0")</f>
        <v>0</v>
      </c>
      <c r="AX10" s="1" t="str">
        <f>IF(B10="Hoodie Rood L","27,5","0")</f>
        <v>0</v>
      </c>
      <c r="AY10" s="1" t="str">
        <f>IF(B10="Hoodie Rood XL","27,5","0")</f>
        <v>0</v>
      </c>
      <c r="AZ10" s="1" t="str">
        <f>IF(B10="Hoodie Rood XXL","27,5","0")</f>
        <v>0</v>
      </c>
      <c r="BA10" s="1" t="str">
        <f>IF(B10="Crewneck Rood 5-6","22,5","0")</f>
        <v>0</v>
      </c>
      <c r="BB10" s="1" t="str">
        <f>IF(B10="Crewneck Rood 7-8","22,5","0")</f>
        <v>0</v>
      </c>
      <c r="BC10" s="1" t="str">
        <f>IF(B10="Crewneck Rood 9-11","22,5","0")</f>
        <v>0</v>
      </c>
      <c r="BD10" s="1" t="str">
        <f>IF(B10="Crewneck Rood 12-13","22,5","0")</f>
        <v>0</v>
      </c>
      <c r="BE10" s="1" t="str">
        <f>IF(B10="Crewneck Rood XS","25","0")</f>
        <v>0</v>
      </c>
      <c r="BF10" s="1" t="str">
        <f>IF(B10="Crewneck Rood S","25","0")</f>
        <v>0</v>
      </c>
      <c r="BG10" s="1" t="str">
        <f>IF(B10="Crewneck Rood M","25","0")</f>
        <v>0</v>
      </c>
      <c r="BH10" s="1" t="str">
        <f>IF(B10="Crewneck Rood L","25","0")</f>
        <v>0</v>
      </c>
      <c r="BI10" s="1" t="str">
        <f>IF(B10="Crewneck Rood XL","25","0")</f>
        <v>0</v>
      </c>
      <c r="BJ10" s="1" t="str">
        <f>IF(B10="Crewneck Rood XXL","25","0")</f>
        <v>0</v>
      </c>
      <c r="BK10" s="1" t="str">
        <f>IF(C10="Geen naam","0","0")</f>
        <v>0</v>
      </c>
      <c r="BL10" s="1" t="str">
        <f>IF(C10="Naam op borst (klein)","2,5","0")</f>
        <v>0</v>
      </c>
      <c r="BM10" s="1" t="str">
        <f>IF(C10="Naam op mouw (groot)","4","0")</f>
        <v>0</v>
      </c>
      <c r="BN10" s="1" t="str">
        <f>IF(C7="Geen teambedrukking","0","0")</f>
        <v>0</v>
      </c>
      <c r="BO10" s="1" t="str">
        <f>IF(C7="Voorkant (klein onder het logo)","2,5","0")</f>
        <v>0</v>
      </c>
      <c r="BP10" s="1" t="str">
        <f>IF(C7="Achterkant (groot onder de kraai)","4","0")</f>
        <v>0</v>
      </c>
      <c r="BQ10" s="1" t="str">
        <f>IF(C7="Voorkant + Achterkant","6,5","0")</f>
        <v>0</v>
      </c>
      <c r="BR10" s="17">
        <f t="shared" ref="BR10:BR33" si="1">SUM(W10+X10+Y10+Z10+AA10+AB10+AC10+AD10+AE10+AF10+AG10+AH10+AI10+AJ10+AK10+AL10+AM10+AN10+AO10+AP10+AQ10+AR10+AS10+AT10+AU10+AV10+AW10+AX10+AY10+AZ10+BA10+BB10+BC10+BD10+BE10+BF10+BG10+BH10+BI10+BJ10+BK10+BL10+BM10+BN10+BO10+BP10+BQ10)</f>
        <v>0</v>
      </c>
    </row>
    <row r="11" spans="1:70" ht="20" customHeight="1" thickBot="1" x14ac:dyDescent="0.25">
      <c r="A11" s="33">
        <f t="shared" ref="A11:A33" si="2">A10+1</f>
        <v>3</v>
      </c>
      <c r="B11" s="56"/>
      <c r="C11" s="56"/>
      <c r="D11" s="56" t="str">
        <f t="shared" si="0"/>
        <v/>
      </c>
      <c r="E11" s="60" t="str">
        <f>IF(B11="","",BR11)</f>
        <v/>
      </c>
      <c r="G11" s="66">
        <f>COUNTIF(B9:B33,"Hoodie Zwart 5-6")</f>
        <v>0</v>
      </c>
      <c r="H11" s="67">
        <f>COUNTIF(B9:B33,"Hoodie Zwart 7-8")</f>
        <v>0</v>
      </c>
      <c r="I11" s="67">
        <f>COUNTIF(B9:B33,"Hoodie Zwart 9-11")</f>
        <v>0</v>
      </c>
      <c r="J11" s="67">
        <f>COUNTIF(B9:B33,"Hoodie Zwart 12-13")</f>
        <v>0</v>
      </c>
      <c r="K11" s="67">
        <f>COUNTIF(B9:B33,"Hoodie Zwart XS")</f>
        <v>0</v>
      </c>
      <c r="L11" s="67">
        <f>COUNTIF(B9:B33,"Hoodie Zwart S")</f>
        <v>0</v>
      </c>
      <c r="M11" s="67">
        <f>COUNTIF(B9:B33,"Hoodie Zwart M")</f>
        <v>0</v>
      </c>
      <c r="N11" s="67">
        <f>COUNTIF(B9:B33,"Hoodie Zwart L")</f>
        <v>0</v>
      </c>
      <c r="O11" s="67">
        <f>COUNTIF(B9:B33,"Hoodie Zwart XL")</f>
        <v>0</v>
      </c>
      <c r="P11" s="68">
        <f>COUNTIF(B9:B33,"Hoodie Zwart XXL")</f>
        <v>0</v>
      </c>
      <c r="Q11" s="19"/>
      <c r="S11" s="1" t="s">
        <v>9</v>
      </c>
      <c r="W11" s="1" t="str">
        <f>IF(B11="Hoodie Zwart 5-6","25","0")</f>
        <v>0</v>
      </c>
      <c r="X11" s="1" t="str">
        <f>IF(B11="Hoodie Zwart 7-8","25","0")</f>
        <v>0</v>
      </c>
      <c r="Y11" s="1" t="str">
        <f>IF(B11="Hoodie Zwart 9-11","25","0")</f>
        <v>0</v>
      </c>
      <c r="Z11" s="1" t="str">
        <f>IF(B11="Hoodie Zwart 12-13","25","0")</f>
        <v>0</v>
      </c>
      <c r="AA11" s="1" t="str">
        <f>IF(B11="Hoodie Zwart XS","27,5","0")</f>
        <v>0</v>
      </c>
      <c r="AB11" s="1" t="str">
        <f>IF(B11="Hoodie Zwart S","27,5","0")</f>
        <v>0</v>
      </c>
      <c r="AC11" s="1" t="str">
        <f>IF(B11="Hoodie Zwart M","27,5","0")</f>
        <v>0</v>
      </c>
      <c r="AD11" s="1" t="str">
        <f>IF(B11="Hoodie Zwart L","27,5","0")</f>
        <v>0</v>
      </c>
      <c r="AE11" s="1" t="str">
        <f>IF(B11="Hoodie Zwart XL","27,5","0")</f>
        <v>0</v>
      </c>
      <c r="AF11" s="1" t="str">
        <f>IF(B11="Hoodie Zwart XXL","27,5","0")</f>
        <v>0</v>
      </c>
      <c r="AG11" s="1" t="str">
        <f>IF(B11="Crewneck Zwart 5-6","22,5","0")</f>
        <v>0</v>
      </c>
      <c r="AH11" s="1" t="str">
        <f>IF(B11="Crewneck Zwart 7-8","22,5","0")</f>
        <v>0</v>
      </c>
      <c r="AI11" s="1" t="str">
        <f>IF(B11="Crewneck Zwart 9-11","22,5","0")</f>
        <v>0</v>
      </c>
      <c r="AJ11" s="1" t="str">
        <f>IF(B11="Crewneck Zwart 12-13","22,5","0")</f>
        <v>0</v>
      </c>
      <c r="AK11" s="1" t="str">
        <f>IF(B11="Crewneck Zwart XS","25","0")</f>
        <v>0</v>
      </c>
      <c r="AL11" s="1" t="str">
        <f>IF(B11="Crewneck Zwart S","25","0")</f>
        <v>0</v>
      </c>
      <c r="AM11" s="1" t="str">
        <f>IF(B11="Crewneck Zwart M","25","0")</f>
        <v>0</v>
      </c>
      <c r="AN11" s="1" t="str">
        <f>IF(B11="Crewneck Zwart L","25","0")</f>
        <v>0</v>
      </c>
      <c r="AO11" s="1" t="str">
        <f>IF(B11="Crewneck Zwart XL","25","0")</f>
        <v>0</v>
      </c>
      <c r="AP11" s="1" t="str">
        <f>IF(B11="Crewneck Zwart XXL","25","0")</f>
        <v>0</v>
      </c>
      <c r="AQ11" s="1" t="str">
        <f>IF(B11="Hoodie Rood 5-6","25","0")</f>
        <v>0</v>
      </c>
      <c r="AR11" s="1" t="str">
        <f>IF(B11="Hoodie Rood 7-8","25","0")</f>
        <v>0</v>
      </c>
      <c r="AS11" s="1" t="str">
        <f>IF(B11="Hoodie Rood 9-11","25","0")</f>
        <v>0</v>
      </c>
      <c r="AT11" s="1" t="str">
        <f>IF(B11="Hoodie Rood 12-13","25","0")</f>
        <v>0</v>
      </c>
      <c r="AU11" s="1" t="str">
        <f>IF(B11="Hoodie Rood XS","27,5","0")</f>
        <v>0</v>
      </c>
      <c r="AV11" s="1" t="str">
        <f>IF(B11="Hoodie Rood S","27,5","0")</f>
        <v>0</v>
      </c>
      <c r="AW11" s="1" t="str">
        <f>IF(B11="Hoodie Rood M","27,5","0")</f>
        <v>0</v>
      </c>
      <c r="AX11" s="1" t="str">
        <f>IF(B11="Hoodie Rood L","27,5","0")</f>
        <v>0</v>
      </c>
      <c r="AY11" s="1" t="str">
        <f>IF(B11="Hoodie Rood XL","27,5","0")</f>
        <v>0</v>
      </c>
      <c r="AZ11" s="1" t="str">
        <f>IF(B11="Hoodie Rood XXL","27,5","0")</f>
        <v>0</v>
      </c>
      <c r="BA11" s="1" t="str">
        <f>IF(B11="Crewneck Rood 5-6","22,5","0")</f>
        <v>0</v>
      </c>
      <c r="BB11" s="1" t="str">
        <f>IF(B11="Crewneck Rood 7-8","22,5","0")</f>
        <v>0</v>
      </c>
      <c r="BC11" s="1" t="str">
        <f>IF(B11="Crewneck Rood 9-11","22,5","0")</f>
        <v>0</v>
      </c>
      <c r="BD11" s="1" t="str">
        <f>IF(B11="Crewneck Rood 12-13","22,5","0")</f>
        <v>0</v>
      </c>
      <c r="BE11" s="1" t="str">
        <f>IF(B11="Crewneck Rood XS","25","0")</f>
        <v>0</v>
      </c>
      <c r="BF11" s="1" t="str">
        <f>IF(B11="Crewneck Rood S","25","0")</f>
        <v>0</v>
      </c>
      <c r="BG11" s="1" t="str">
        <f>IF(B11="Crewneck Rood M","25","0")</f>
        <v>0</v>
      </c>
      <c r="BH11" s="1" t="str">
        <f>IF(B11="Crewneck Rood L","25","0")</f>
        <v>0</v>
      </c>
      <c r="BI11" s="1" t="str">
        <f>IF(B11="Crewneck Rood XL","25","0")</f>
        <v>0</v>
      </c>
      <c r="BJ11" s="1" t="str">
        <f>IF(B11="Crewneck Rood XXL","25","0")</f>
        <v>0</v>
      </c>
      <c r="BK11" s="1" t="str">
        <f>IF(C11="Geen naam","0","0")</f>
        <v>0</v>
      </c>
      <c r="BL11" s="1" t="str">
        <f>IF(C11="Naam op borst (klein)","2,5","0")</f>
        <v>0</v>
      </c>
      <c r="BM11" s="1" t="str">
        <f>IF(C11="Naam op mouw (groot)","4","0")</f>
        <v>0</v>
      </c>
      <c r="BN11" s="1" t="str">
        <f>IF(C7="Geen teambedrukking","0","0")</f>
        <v>0</v>
      </c>
      <c r="BO11" s="1" t="str">
        <f>IF(C7="Voorkant (klein onder het logo)","2,5","0")</f>
        <v>0</v>
      </c>
      <c r="BP11" s="1" t="str">
        <f>IF(C7="Achterkant (groot onder de kraai)","4","0")</f>
        <v>0</v>
      </c>
      <c r="BQ11" s="1" t="str">
        <f>IF(C7="Voorkant + Achterkant","6,5","0")</f>
        <v>0</v>
      </c>
      <c r="BR11" s="17">
        <f t="shared" si="1"/>
        <v>0</v>
      </c>
    </row>
    <row r="12" spans="1:70" ht="20" customHeight="1" thickBot="1" x14ac:dyDescent="0.25">
      <c r="A12" s="33">
        <f t="shared" si="2"/>
        <v>4</v>
      </c>
      <c r="B12" s="56"/>
      <c r="C12" s="56"/>
      <c r="D12" s="56" t="str">
        <f t="shared" si="0"/>
        <v/>
      </c>
      <c r="E12" s="60" t="str">
        <f>IF(B12="","",BR12)</f>
        <v/>
      </c>
      <c r="G12" s="20"/>
      <c r="S12" s="1" t="s">
        <v>10</v>
      </c>
      <c r="W12" s="1" t="str">
        <f t="shared" ref="W12:W33" si="3">IF(B12="Hoodie Zwart 5-6","25","0")</f>
        <v>0</v>
      </c>
      <c r="X12" s="1" t="str">
        <f t="shared" ref="X12:X33" si="4">IF(B12="Hoodie Zwart 7-8","25","0")</f>
        <v>0</v>
      </c>
      <c r="Y12" s="1" t="str">
        <f t="shared" ref="Y12:Y33" si="5">IF(B12="Hoodie Zwart 9-11","25","0")</f>
        <v>0</v>
      </c>
      <c r="Z12" s="1" t="str">
        <f t="shared" ref="Z12:Z33" si="6">IF(B12="Hoodie Zwart 12-13","25","0")</f>
        <v>0</v>
      </c>
      <c r="AA12" s="1" t="str">
        <f t="shared" ref="AA12:AA33" si="7">IF(B12="Hoodie Zwart XS","27,5","0")</f>
        <v>0</v>
      </c>
      <c r="AB12" s="1" t="str">
        <f t="shared" ref="AB12:AB33" si="8">IF(B12="Hoodie Zwart S","27,5","0")</f>
        <v>0</v>
      </c>
      <c r="AC12" s="1" t="str">
        <f t="shared" ref="AC12:AC33" si="9">IF(B12="Hoodie Zwart M","27,5","0")</f>
        <v>0</v>
      </c>
      <c r="AD12" s="1" t="str">
        <f t="shared" ref="AD12:AD33" si="10">IF(B12="Hoodie Zwart L","27,5","0")</f>
        <v>0</v>
      </c>
      <c r="AE12" s="1" t="str">
        <f t="shared" ref="AE12:AE33" si="11">IF(B12="Hoodie Zwart XL","27,5","0")</f>
        <v>0</v>
      </c>
      <c r="AF12" s="1" t="str">
        <f t="shared" ref="AF12:AF33" si="12">IF(B12="Hoodie Zwart XXL","27,5","0")</f>
        <v>0</v>
      </c>
      <c r="AG12" s="1" t="str">
        <f t="shared" ref="AG12:AG33" si="13">IF(B12="Crewneck Zwart 5-6","22,5","0")</f>
        <v>0</v>
      </c>
      <c r="AH12" s="1" t="str">
        <f t="shared" ref="AH12:AH33" si="14">IF(B12="Crewneck Zwart 7-8","22,5","0")</f>
        <v>0</v>
      </c>
      <c r="AI12" s="1" t="str">
        <f t="shared" ref="AI12:AI33" si="15">IF(B12="Crewneck Zwart 9-11","22,5","0")</f>
        <v>0</v>
      </c>
      <c r="AJ12" s="1" t="str">
        <f t="shared" ref="AJ12:AJ33" si="16">IF(B12="Crewneck Zwart 12-13","22,5","0")</f>
        <v>0</v>
      </c>
      <c r="AK12" s="1" t="str">
        <f t="shared" ref="AK12:AK33" si="17">IF(B12="Crewneck Zwart XS","25","0")</f>
        <v>0</v>
      </c>
      <c r="AL12" s="1" t="str">
        <f t="shared" ref="AL12:AL33" si="18">IF(B12="Crewneck Zwart S","25","0")</f>
        <v>0</v>
      </c>
      <c r="AM12" s="1" t="str">
        <f t="shared" ref="AM12:AM33" si="19">IF(B12="Crewneck Zwart M","25","0")</f>
        <v>0</v>
      </c>
      <c r="AN12" s="1" t="str">
        <f t="shared" ref="AN12:AN33" si="20">IF(B12="Crewneck Zwart L","25","0")</f>
        <v>0</v>
      </c>
      <c r="AO12" s="1" t="str">
        <f t="shared" ref="AO12:AO33" si="21">IF(B12="Crewneck Zwart XL","25","0")</f>
        <v>0</v>
      </c>
      <c r="AP12" s="1" t="str">
        <f t="shared" ref="AP12:AP33" si="22">IF(B12="Crewneck Zwart XXL","25","0")</f>
        <v>0</v>
      </c>
      <c r="AQ12" s="1" t="str">
        <f t="shared" ref="AQ12:AQ33" si="23">IF(B12="Hoodie Rood 5-6","25","0")</f>
        <v>0</v>
      </c>
      <c r="AR12" s="1" t="str">
        <f t="shared" ref="AR12:AR33" si="24">IF(B12="Hoodie Rood 7-8","25","0")</f>
        <v>0</v>
      </c>
      <c r="AS12" s="1" t="str">
        <f t="shared" ref="AS12:AS33" si="25">IF(B12="Hoodie Rood 9-11","25","0")</f>
        <v>0</v>
      </c>
      <c r="AT12" s="1" t="str">
        <f t="shared" ref="AT12:AT33" si="26">IF(B12="Hoodie Rood 12-13","25","0")</f>
        <v>0</v>
      </c>
      <c r="AU12" s="1" t="str">
        <f t="shared" ref="AU12:AU33" si="27">IF(B12="Hoodie Rood XS","27,5","0")</f>
        <v>0</v>
      </c>
      <c r="AV12" s="1" t="str">
        <f t="shared" ref="AV12:AV33" si="28">IF(B12="Hoodie Rood S","27,5","0")</f>
        <v>0</v>
      </c>
      <c r="AW12" s="1" t="str">
        <f t="shared" ref="AW12:AW33" si="29">IF(B12="Hoodie Rood M","27,5","0")</f>
        <v>0</v>
      </c>
      <c r="AX12" s="1" t="str">
        <f t="shared" ref="AX12:AX33" si="30">IF(B12="Hoodie Rood L","27,5","0")</f>
        <v>0</v>
      </c>
      <c r="AY12" s="1" t="str">
        <f t="shared" ref="AY12:AY33" si="31">IF(B12="Hoodie Rood XL","27,5","0")</f>
        <v>0</v>
      </c>
      <c r="AZ12" s="1" t="str">
        <f t="shared" ref="AZ12:AZ33" si="32">IF(B12="Hoodie Rood XXL","27,5","0")</f>
        <v>0</v>
      </c>
      <c r="BA12" s="1" t="str">
        <f t="shared" ref="BA12:BA33" si="33">IF(B12="Crewneck Rood 5-6","22,5","0")</f>
        <v>0</v>
      </c>
      <c r="BB12" s="1" t="str">
        <f t="shared" ref="BB12:BB33" si="34">IF(B12="Crewneck Rood 7-8","22,5","0")</f>
        <v>0</v>
      </c>
      <c r="BC12" s="1" t="str">
        <f t="shared" ref="BC12:BC33" si="35">IF(B12="Crewneck Rood 9-11","22,5","0")</f>
        <v>0</v>
      </c>
      <c r="BD12" s="1" t="str">
        <f t="shared" ref="BD12:BD33" si="36">IF(B12="Crewneck Rood 12-13","22,5","0")</f>
        <v>0</v>
      </c>
      <c r="BE12" s="1" t="str">
        <f t="shared" ref="BE12:BE33" si="37">IF(B12="Crewneck Rood XS","25","0")</f>
        <v>0</v>
      </c>
      <c r="BF12" s="1" t="str">
        <f t="shared" ref="BF12:BF33" si="38">IF(B12="Crewneck Rood S","25","0")</f>
        <v>0</v>
      </c>
      <c r="BG12" s="1" t="str">
        <f t="shared" ref="BG12:BG33" si="39">IF(B12="Crewneck Rood M","25","0")</f>
        <v>0</v>
      </c>
      <c r="BH12" s="1" t="str">
        <f t="shared" ref="BH12:BH33" si="40">IF(B12="Crewneck Rood L","25","0")</f>
        <v>0</v>
      </c>
      <c r="BI12" s="1" t="str">
        <f t="shared" ref="BI12:BI33" si="41">IF(B12="Crewneck Rood XL","25","0")</f>
        <v>0</v>
      </c>
      <c r="BJ12" s="1" t="str">
        <f t="shared" ref="BJ12:BJ33" si="42">IF(B12="Crewneck Rood XXL","25","0")</f>
        <v>0</v>
      </c>
      <c r="BK12" s="1" t="str">
        <f t="shared" ref="BK12:BK33" si="43">IF(C12="Geen naam","0","0")</f>
        <v>0</v>
      </c>
      <c r="BL12" s="1" t="str">
        <f>IF(C12="Naam op borst (klein)","2,5","0")</f>
        <v>0</v>
      </c>
      <c r="BM12" s="1" t="str">
        <f>IF(C12="Naam op mouw (groot)","4","0")</f>
        <v>0</v>
      </c>
      <c r="BN12" s="1" t="str">
        <f>IF(C7="Geen teambedrukking","0","0")</f>
        <v>0</v>
      </c>
      <c r="BO12" s="1" t="str">
        <f>IF(C7="Voorkant (klein onder het logo)","2,5","0")</f>
        <v>0</v>
      </c>
      <c r="BP12" s="1" t="str">
        <f>IF(C7="Achterkant (groot onder de kraai)","4","0")</f>
        <v>0</v>
      </c>
      <c r="BQ12" s="1" t="str">
        <f>IF(C7="Voorkant + Achterkant","6,5","0")</f>
        <v>0</v>
      </c>
      <c r="BR12" s="17">
        <f t="shared" si="1"/>
        <v>0</v>
      </c>
    </row>
    <row r="13" spans="1:70" ht="20" customHeight="1" thickBot="1" x14ac:dyDescent="0.25">
      <c r="A13" s="33">
        <f t="shared" si="2"/>
        <v>5</v>
      </c>
      <c r="B13" s="56"/>
      <c r="C13" s="56"/>
      <c r="D13" s="56" t="str">
        <f t="shared" si="0"/>
        <v/>
      </c>
      <c r="E13" s="60" t="str">
        <f>IF(B13="","",BR13)</f>
        <v/>
      </c>
      <c r="G13" s="21" t="s">
        <v>70</v>
      </c>
      <c r="H13" s="22"/>
      <c r="I13" s="22"/>
      <c r="J13" s="22"/>
      <c r="K13" s="22"/>
      <c r="L13" s="22"/>
      <c r="M13" s="22"/>
      <c r="N13" s="22"/>
      <c r="O13" s="22"/>
      <c r="P13" s="23"/>
      <c r="Q13" s="16" t="s">
        <v>59</v>
      </c>
      <c r="S13" s="1" t="s">
        <v>11</v>
      </c>
      <c r="W13" s="1" t="str">
        <f t="shared" si="3"/>
        <v>0</v>
      </c>
      <c r="X13" s="1" t="str">
        <f t="shared" si="4"/>
        <v>0</v>
      </c>
      <c r="Y13" s="1" t="str">
        <f t="shared" si="5"/>
        <v>0</v>
      </c>
      <c r="Z13" s="1" t="str">
        <f t="shared" si="6"/>
        <v>0</v>
      </c>
      <c r="AA13" s="1" t="str">
        <f t="shared" si="7"/>
        <v>0</v>
      </c>
      <c r="AB13" s="1" t="str">
        <f t="shared" si="8"/>
        <v>0</v>
      </c>
      <c r="AC13" s="1" t="str">
        <f t="shared" si="9"/>
        <v>0</v>
      </c>
      <c r="AD13" s="1" t="str">
        <f t="shared" si="10"/>
        <v>0</v>
      </c>
      <c r="AE13" s="1" t="str">
        <f t="shared" si="11"/>
        <v>0</v>
      </c>
      <c r="AF13" s="1" t="str">
        <f t="shared" si="12"/>
        <v>0</v>
      </c>
      <c r="AG13" s="1" t="str">
        <f t="shared" si="13"/>
        <v>0</v>
      </c>
      <c r="AH13" s="1" t="str">
        <f t="shared" si="14"/>
        <v>0</v>
      </c>
      <c r="AI13" s="1" t="str">
        <f t="shared" si="15"/>
        <v>0</v>
      </c>
      <c r="AJ13" s="1" t="str">
        <f t="shared" si="16"/>
        <v>0</v>
      </c>
      <c r="AK13" s="1" t="str">
        <f t="shared" si="17"/>
        <v>0</v>
      </c>
      <c r="AL13" s="1" t="str">
        <f t="shared" si="18"/>
        <v>0</v>
      </c>
      <c r="AM13" s="1" t="str">
        <f t="shared" si="19"/>
        <v>0</v>
      </c>
      <c r="AN13" s="1" t="str">
        <f t="shared" si="20"/>
        <v>0</v>
      </c>
      <c r="AO13" s="1" t="str">
        <f t="shared" si="21"/>
        <v>0</v>
      </c>
      <c r="AP13" s="1" t="str">
        <f t="shared" si="22"/>
        <v>0</v>
      </c>
      <c r="AQ13" s="1" t="str">
        <f t="shared" si="23"/>
        <v>0</v>
      </c>
      <c r="AR13" s="1" t="str">
        <f t="shared" si="24"/>
        <v>0</v>
      </c>
      <c r="AS13" s="1" t="str">
        <f t="shared" si="25"/>
        <v>0</v>
      </c>
      <c r="AT13" s="1" t="str">
        <f t="shared" si="26"/>
        <v>0</v>
      </c>
      <c r="AU13" s="1" t="str">
        <f t="shared" si="27"/>
        <v>0</v>
      </c>
      <c r="AV13" s="1" t="str">
        <f t="shared" si="28"/>
        <v>0</v>
      </c>
      <c r="AW13" s="1" t="str">
        <f t="shared" si="29"/>
        <v>0</v>
      </c>
      <c r="AX13" s="1" t="str">
        <f t="shared" si="30"/>
        <v>0</v>
      </c>
      <c r="AY13" s="1" t="str">
        <f t="shared" si="31"/>
        <v>0</v>
      </c>
      <c r="AZ13" s="1" t="str">
        <f t="shared" si="32"/>
        <v>0</v>
      </c>
      <c r="BA13" s="1" t="str">
        <f t="shared" si="33"/>
        <v>0</v>
      </c>
      <c r="BB13" s="1" t="str">
        <f t="shared" si="34"/>
        <v>0</v>
      </c>
      <c r="BC13" s="1" t="str">
        <f t="shared" si="35"/>
        <v>0</v>
      </c>
      <c r="BD13" s="1" t="str">
        <f t="shared" si="36"/>
        <v>0</v>
      </c>
      <c r="BE13" s="1" t="str">
        <f t="shared" si="37"/>
        <v>0</v>
      </c>
      <c r="BF13" s="1" t="str">
        <f t="shared" si="38"/>
        <v>0</v>
      </c>
      <c r="BG13" s="1" t="str">
        <f t="shared" si="39"/>
        <v>0</v>
      </c>
      <c r="BH13" s="1" t="str">
        <f t="shared" si="40"/>
        <v>0</v>
      </c>
      <c r="BI13" s="1" t="str">
        <f t="shared" si="41"/>
        <v>0</v>
      </c>
      <c r="BJ13" s="1" t="str">
        <f t="shared" si="42"/>
        <v>0</v>
      </c>
      <c r="BK13" s="1" t="str">
        <f t="shared" si="43"/>
        <v>0</v>
      </c>
      <c r="BL13" s="1" t="str">
        <f>IF(C13="Naam op borst (klein)","2,5","0")</f>
        <v>0</v>
      </c>
      <c r="BM13" s="1" t="str">
        <f>IF(C13="Naam op mouw (groot)","4","0")</f>
        <v>0</v>
      </c>
      <c r="BN13" s="1" t="str">
        <f>IF(C7="Geen teambedrukking","0","0")</f>
        <v>0</v>
      </c>
      <c r="BO13" s="1" t="str">
        <f>IF(C7="Voorkant (klein onder het logo)","2,5","0")</f>
        <v>0</v>
      </c>
      <c r="BP13" s="1" t="str">
        <f>IF(C7="Achterkant (groot onder de kraai)","4","0")</f>
        <v>0</v>
      </c>
      <c r="BQ13" s="1" t="str">
        <f>IF(C7="Voorkant + Achterkant","6,5","0")</f>
        <v>0</v>
      </c>
      <c r="BR13" s="17">
        <f t="shared" si="1"/>
        <v>0</v>
      </c>
    </row>
    <row r="14" spans="1:70" ht="20" customHeight="1" x14ac:dyDescent="0.2">
      <c r="A14" s="33">
        <f t="shared" si="2"/>
        <v>6</v>
      </c>
      <c r="B14" s="56"/>
      <c r="C14" s="56"/>
      <c r="D14" s="56" t="str">
        <f t="shared" si="0"/>
        <v/>
      </c>
      <c r="E14" s="60" t="str">
        <f>IF(B14="","",BR14)</f>
        <v/>
      </c>
      <c r="G14" s="63" t="s">
        <v>60</v>
      </c>
      <c r="H14" s="64" t="s">
        <v>61</v>
      </c>
      <c r="I14" s="64" t="s">
        <v>62</v>
      </c>
      <c r="J14" s="64" t="s">
        <v>63</v>
      </c>
      <c r="K14" s="64" t="s">
        <v>64</v>
      </c>
      <c r="L14" s="64" t="s">
        <v>65</v>
      </c>
      <c r="M14" s="64" t="s">
        <v>66</v>
      </c>
      <c r="N14" s="64" t="s">
        <v>67</v>
      </c>
      <c r="O14" s="64" t="s">
        <v>68</v>
      </c>
      <c r="P14" s="65" t="s">
        <v>69</v>
      </c>
      <c r="Q14" s="18">
        <f>SUM(G15:P15)</f>
        <v>0</v>
      </c>
      <c r="S14" s="1" t="s">
        <v>12</v>
      </c>
      <c r="W14" s="1" t="str">
        <f t="shared" si="3"/>
        <v>0</v>
      </c>
      <c r="X14" s="1" t="str">
        <f t="shared" si="4"/>
        <v>0</v>
      </c>
      <c r="Y14" s="1" t="str">
        <f t="shared" si="5"/>
        <v>0</v>
      </c>
      <c r="Z14" s="1" t="str">
        <f t="shared" si="6"/>
        <v>0</v>
      </c>
      <c r="AA14" s="1" t="str">
        <f t="shared" si="7"/>
        <v>0</v>
      </c>
      <c r="AB14" s="1" t="str">
        <f t="shared" si="8"/>
        <v>0</v>
      </c>
      <c r="AC14" s="1" t="str">
        <f t="shared" si="9"/>
        <v>0</v>
      </c>
      <c r="AD14" s="1" t="str">
        <f t="shared" si="10"/>
        <v>0</v>
      </c>
      <c r="AE14" s="1" t="str">
        <f t="shared" si="11"/>
        <v>0</v>
      </c>
      <c r="AF14" s="1" t="str">
        <f t="shared" si="12"/>
        <v>0</v>
      </c>
      <c r="AG14" s="1" t="str">
        <f t="shared" si="13"/>
        <v>0</v>
      </c>
      <c r="AH14" s="1" t="str">
        <f t="shared" si="14"/>
        <v>0</v>
      </c>
      <c r="AI14" s="1" t="str">
        <f t="shared" si="15"/>
        <v>0</v>
      </c>
      <c r="AJ14" s="1" t="str">
        <f t="shared" si="16"/>
        <v>0</v>
      </c>
      <c r="AK14" s="1" t="str">
        <f t="shared" si="17"/>
        <v>0</v>
      </c>
      <c r="AL14" s="1" t="str">
        <f t="shared" si="18"/>
        <v>0</v>
      </c>
      <c r="AM14" s="1" t="str">
        <f t="shared" si="19"/>
        <v>0</v>
      </c>
      <c r="AN14" s="1" t="str">
        <f t="shared" si="20"/>
        <v>0</v>
      </c>
      <c r="AO14" s="1" t="str">
        <f t="shared" si="21"/>
        <v>0</v>
      </c>
      <c r="AP14" s="1" t="str">
        <f t="shared" si="22"/>
        <v>0</v>
      </c>
      <c r="AQ14" s="1" t="str">
        <f t="shared" si="23"/>
        <v>0</v>
      </c>
      <c r="AR14" s="1" t="str">
        <f t="shared" si="24"/>
        <v>0</v>
      </c>
      <c r="AS14" s="1" t="str">
        <f t="shared" si="25"/>
        <v>0</v>
      </c>
      <c r="AT14" s="1" t="str">
        <f t="shared" si="26"/>
        <v>0</v>
      </c>
      <c r="AU14" s="1" t="str">
        <f t="shared" si="27"/>
        <v>0</v>
      </c>
      <c r="AV14" s="1" t="str">
        <f t="shared" si="28"/>
        <v>0</v>
      </c>
      <c r="AW14" s="1" t="str">
        <f t="shared" si="29"/>
        <v>0</v>
      </c>
      <c r="AX14" s="1" t="str">
        <f t="shared" si="30"/>
        <v>0</v>
      </c>
      <c r="AY14" s="1" t="str">
        <f t="shared" si="31"/>
        <v>0</v>
      </c>
      <c r="AZ14" s="1" t="str">
        <f t="shared" si="32"/>
        <v>0</v>
      </c>
      <c r="BA14" s="1" t="str">
        <f t="shared" si="33"/>
        <v>0</v>
      </c>
      <c r="BB14" s="1" t="str">
        <f t="shared" si="34"/>
        <v>0</v>
      </c>
      <c r="BC14" s="1" t="str">
        <f t="shared" si="35"/>
        <v>0</v>
      </c>
      <c r="BD14" s="1" t="str">
        <f t="shared" si="36"/>
        <v>0</v>
      </c>
      <c r="BE14" s="1" t="str">
        <f t="shared" si="37"/>
        <v>0</v>
      </c>
      <c r="BF14" s="1" t="str">
        <f t="shared" si="38"/>
        <v>0</v>
      </c>
      <c r="BG14" s="1" t="str">
        <f t="shared" si="39"/>
        <v>0</v>
      </c>
      <c r="BH14" s="1" t="str">
        <f t="shared" si="40"/>
        <v>0</v>
      </c>
      <c r="BI14" s="1" t="str">
        <f t="shared" si="41"/>
        <v>0</v>
      </c>
      <c r="BJ14" s="1" t="str">
        <f t="shared" si="42"/>
        <v>0</v>
      </c>
      <c r="BK14" s="1" t="str">
        <f t="shared" si="43"/>
        <v>0</v>
      </c>
      <c r="BL14" s="1" t="str">
        <f>IF(C14="Naam op borst (klein)","2,5","0")</f>
        <v>0</v>
      </c>
      <c r="BM14" s="1" t="str">
        <f>IF(C14="Naam op mouw (groot)","4","0")</f>
        <v>0</v>
      </c>
      <c r="BN14" s="1" t="str">
        <f>IF(C7="Geen teambedrukking","0","0")</f>
        <v>0</v>
      </c>
      <c r="BO14" s="1" t="str">
        <f>IF(C7="Voorkant (klein onder het logo)","2,5","0")</f>
        <v>0</v>
      </c>
      <c r="BP14" s="1" t="str">
        <f>IF(C7="Achterkant (groot onder de kraai)","4","0")</f>
        <v>0</v>
      </c>
      <c r="BQ14" s="1" t="str">
        <f>IF(C7="Voorkant + Achterkant","6,5","0")</f>
        <v>0</v>
      </c>
      <c r="BR14" s="17">
        <f t="shared" si="1"/>
        <v>0</v>
      </c>
    </row>
    <row r="15" spans="1:70" ht="20" customHeight="1" thickBot="1" x14ac:dyDescent="0.25">
      <c r="A15" s="33">
        <f t="shared" si="2"/>
        <v>7</v>
      </c>
      <c r="B15" s="56"/>
      <c r="C15" s="56"/>
      <c r="D15" s="56" t="str">
        <f t="shared" si="0"/>
        <v/>
      </c>
      <c r="E15" s="60" t="str">
        <f>IF(B15="","",BR15)</f>
        <v/>
      </c>
      <c r="G15" s="66">
        <f>COUNTIF(B9:B33,"Crewneck Zwart 5-6")</f>
        <v>0</v>
      </c>
      <c r="H15" s="67">
        <f>COUNTIF(B9:B33,"Crewneck Zwart 7-8")</f>
        <v>0</v>
      </c>
      <c r="I15" s="67">
        <f>COUNTIF(B9:B33,"Crewneck Zwart 9-11")</f>
        <v>0</v>
      </c>
      <c r="J15" s="67">
        <f>COUNTIF(B9:B33,"Crewneck Zwart 12-13")</f>
        <v>0</v>
      </c>
      <c r="K15" s="67">
        <f>COUNTIF(B9:B33,"Crewneck Zwart XS")</f>
        <v>0</v>
      </c>
      <c r="L15" s="67">
        <f>COUNTIF(B9:B33,"Crewneck Zwart S")</f>
        <v>0</v>
      </c>
      <c r="M15" s="67">
        <f>COUNTIF(B9:B33,"Crewneck Zwart M")</f>
        <v>0</v>
      </c>
      <c r="N15" s="67">
        <f>COUNTIF(B9:B33,"Crewneck Zwart L")</f>
        <v>0</v>
      </c>
      <c r="O15" s="67">
        <f>COUNTIF(B9:B33,"Crewneck Zwart XL")</f>
        <v>0</v>
      </c>
      <c r="P15" s="68">
        <f>COUNTIF(B9:B33,"Crewneck Zwart XXL")</f>
        <v>0</v>
      </c>
      <c r="Q15" s="19"/>
      <c r="S15" s="1" t="s">
        <v>13</v>
      </c>
      <c r="W15" s="1" t="str">
        <f t="shared" si="3"/>
        <v>0</v>
      </c>
      <c r="X15" s="1" t="str">
        <f t="shared" si="4"/>
        <v>0</v>
      </c>
      <c r="Y15" s="1" t="str">
        <f t="shared" si="5"/>
        <v>0</v>
      </c>
      <c r="Z15" s="1" t="str">
        <f t="shared" si="6"/>
        <v>0</v>
      </c>
      <c r="AA15" s="1" t="str">
        <f t="shared" si="7"/>
        <v>0</v>
      </c>
      <c r="AB15" s="1" t="str">
        <f t="shared" si="8"/>
        <v>0</v>
      </c>
      <c r="AC15" s="1" t="str">
        <f t="shared" si="9"/>
        <v>0</v>
      </c>
      <c r="AD15" s="1" t="str">
        <f t="shared" si="10"/>
        <v>0</v>
      </c>
      <c r="AE15" s="1" t="str">
        <f t="shared" si="11"/>
        <v>0</v>
      </c>
      <c r="AF15" s="1" t="str">
        <f t="shared" si="12"/>
        <v>0</v>
      </c>
      <c r="AG15" s="1" t="str">
        <f t="shared" si="13"/>
        <v>0</v>
      </c>
      <c r="AH15" s="1" t="str">
        <f t="shared" si="14"/>
        <v>0</v>
      </c>
      <c r="AI15" s="1" t="str">
        <f t="shared" si="15"/>
        <v>0</v>
      </c>
      <c r="AJ15" s="1" t="str">
        <f t="shared" si="16"/>
        <v>0</v>
      </c>
      <c r="AK15" s="1" t="str">
        <f t="shared" si="17"/>
        <v>0</v>
      </c>
      <c r="AL15" s="1" t="str">
        <f t="shared" si="18"/>
        <v>0</v>
      </c>
      <c r="AM15" s="1" t="str">
        <f t="shared" si="19"/>
        <v>0</v>
      </c>
      <c r="AN15" s="1" t="str">
        <f t="shared" si="20"/>
        <v>0</v>
      </c>
      <c r="AO15" s="1" t="str">
        <f t="shared" si="21"/>
        <v>0</v>
      </c>
      <c r="AP15" s="1" t="str">
        <f t="shared" si="22"/>
        <v>0</v>
      </c>
      <c r="AQ15" s="1" t="str">
        <f t="shared" si="23"/>
        <v>0</v>
      </c>
      <c r="AR15" s="1" t="str">
        <f t="shared" si="24"/>
        <v>0</v>
      </c>
      <c r="AS15" s="1" t="str">
        <f t="shared" si="25"/>
        <v>0</v>
      </c>
      <c r="AT15" s="1" t="str">
        <f t="shared" si="26"/>
        <v>0</v>
      </c>
      <c r="AU15" s="1" t="str">
        <f t="shared" si="27"/>
        <v>0</v>
      </c>
      <c r="AV15" s="1" t="str">
        <f t="shared" si="28"/>
        <v>0</v>
      </c>
      <c r="AW15" s="1" t="str">
        <f t="shared" si="29"/>
        <v>0</v>
      </c>
      <c r="AX15" s="1" t="str">
        <f t="shared" si="30"/>
        <v>0</v>
      </c>
      <c r="AY15" s="1" t="str">
        <f t="shared" si="31"/>
        <v>0</v>
      </c>
      <c r="AZ15" s="1" t="str">
        <f t="shared" si="32"/>
        <v>0</v>
      </c>
      <c r="BA15" s="1" t="str">
        <f t="shared" si="33"/>
        <v>0</v>
      </c>
      <c r="BB15" s="1" t="str">
        <f t="shared" si="34"/>
        <v>0</v>
      </c>
      <c r="BC15" s="1" t="str">
        <f t="shared" si="35"/>
        <v>0</v>
      </c>
      <c r="BD15" s="1" t="str">
        <f t="shared" si="36"/>
        <v>0</v>
      </c>
      <c r="BE15" s="1" t="str">
        <f t="shared" si="37"/>
        <v>0</v>
      </c>
      <c r="BF15" s="1" t="str">
        <f t="shared" si="38"/>
        <v>0</v>
      </c>
      <c r="BG15" s="1" t="str">
        <f t="shared" si="39"/>
        <v>0</v>
      </c>
      <c r="BH15" s="1" t="str">
        <f t="shared" si="40"/>
        <v>0</v>
      </c>
      <c r="BI15" s="1" t="str">
        <f t="shared" si="41"/>
        <v>0</v>
      </c>
      <c r="BJ15" s="1" t="str">
        <f t="shared" si="42"/>
        <v>0</v>
      </c>
      <c r="BK15" s="1" t="str">
        <f t="shared" si="43"/>
        <v>0</v>
      </c>
      <c r="BL15" s="1" t="str">
        <f>IF(C15="Naam op borst (klein)","2,5","0")</f>
        <v>0</v>
      </c>
      <c r="BM15" s="1" t="str">
        <f>IF(C15="Naam op mouw (groot)","4","0")</f>
        <v>0</v>
      </c>
      <c r="BN15" s="1" t="str">
        <f>IF(C7="Geen teambedrukking","0","0")</f>
        <v>0</v>
      </c>
      <c r="BO15" s="1" t="str">
        <f>IF(C7="Voorkant (klein onder het logo)","2,5","0")</f>
        <v>0</v>
      </c>
      <c r="BP15" s="1" t="str">
        <f>IF(C7="Achterkant (groot onder de kraai)","4","0")</f>
        <v>0</v>
      </c>
      <c r="BQ15" s="1" t="str">
        <f>IF(C7="Voorkant + Achterkant","6,5","0")</f>
        <v>0</v>
      </c>
      <c r="BR15" s="17">
        <f t="shared" si="1"/>
        <v>0</v>
      </c>
    </row>
    <row r="16" spans="1:70" ht="20" customHeight="1" thickBot="1" x14ac:dyDescent="0.25">
      <c r="A16" s="33">
        <f t="shared" si="2"/>
        <v>8</v>
      </c>
      <c r="B16" s="56"/>
      <c r="C16" s="56"/>
      <c r="D16" s="56" t="str">
        <f t="shared" si="0"/>
        <v/>
      </c>
      <c r="E16" s="60" t="str">
        <f>IF(B16="","",BR16)</f>
        <v/>
      </c>
      <c r="G16" s="20"/>
      <c r="S16" s="1" t="s">
        <v>14</v>
      </c>
      <c r="W16" s="1" t="str">
        <f t="shared" si="3"/>
        <v>0</v>
      </c>
      <c r="X16" s="1" t="str">
        <f t="shared" si="4"/>
        <v>0</v>
      </c>
      <c r="Y16" s="1" t="str">
        <f t="shared" si="5"/>
        <v>0</v>
      </c>
      <c r="Z16" s="1" t="str">
        <f t="shared" si="6"/>
        <v>0</v>
      </c>
      <c r="AA16" s="1" t="str">
        <f t="shared" si="7"/>
        <v>0</v>
      </c>
      <c r="AB16" s="1" t="str">
        <f t="shared" si="8"/>
        <v>0</v>
      </c>
      <c r="AC16" s="1" t="str">
        <f t="shared" si="9"/>
        <v>0</v>
      </c>
      <c r="AD16" s="1" t="str">
        <f t="shared" si="10"/>
        <v>0</v>
      </c>
      <c r="AE16" s="1" t="str">
        <f t="shared" si="11"/>
        <v>0</v>
      </c>
      <c r="AF16" s="1" t="str">
        <f t="shared" si="12"/>
        <v>0</v>
      </c>
      <c r="AG16" s="1" t="str">
        <f t="shared" si="13"/>
        <v>0</v>
      </c>
      <c r="AH16" s="1" t="str">
        <f t="shared" si="14"/>
        <v>0</v>
      </c>
      <c r="AI16" s="1" t="str">
        <f t="shared" si="15"/>
        <v>0</v>
      </c>
      <c r="AJ16" s="1" t="str">
        <f t="shared" si="16"/>
        <v>0</v>
      </c>
      <c r="AK16" s="1" t="str">
        <f t="shared" si="17"/>
        <v>0</v>
      </c>
      <c r="AL16" s="1" t="str">
        <f t="shared" si="18"/>
        <v>0</v>
      </c>
      <c r="AM16" s="1" t="str">
        <f t="shared" si="19"/>
        <v>0</v>
      </c>
      <c r="AN16" s="1" t="str">
        <f t="shared" si="20"/>
        <v>0</v>
      </c>
      <c r="AO16" s="1" t="str">
        <f t="shared" si="21"/>
        <v>0</v>
      </c>
      <c r="AP16" s="1" t="str">
        <f t="shared" si="22"/>
        <v>0</v>
      </c>
      <c r="AQ16" s="1" t="str">
        <f t="shared" si="23"/>
        <v>0</v>
      </c>
      <c r="AR16" s="1" t="str">
        <f t="shared" si="24"/>
        <v>0</v>
      </c>
      <c r="AS16" s="1" t="str">
        <f t="shared" si="25"/>
        <v>0</v>
      </c>
      <c r="AT16" s="1" t="str">
        <f t="shared" si="26"/>
        <v>0</v>
      </c>
      <c r="AU16" s="1" t="str">
        <f t="shared" si="27"/>
        <v>0</v>
      </c>
      <c r="AV16" s="1" t="str">
        <f t="shared" si="28"/>
        <v>0</v>
      </c>
      <c r="AW16" s="1" t="str">
        <f t="shared" si="29"/>
        <v>0</v>
      </c>
      <c r="AX16" s="1" t="str">
        <f t="shared" si="30"/>
        <v>0</v>
      </c>
      <c r="AY16" s="1" t="str">
        <f t="shared" si="31"/>
        <v>0</v>
      </c>
      <c r="AZ16" s="1" t="str">
        <f t="shared" si="32"/>
        <v>0</v>
      </c>
      <c r="BA16" s="1" t="str">
        <f t="shared" si="33"/>
        <v>0</v>
      </c>
      <c r="BB16" s="1" t="str">
        <f t="shared" si="34"/>
        <v>0</v>
      </c>
      <c r="BC16" s="1" t="str">
        <f t="shared" si="35"/>
        <v>0</v>
      </c>
      <c r="BD16" s="1" t="str">
        <f t="shared" si="36"/>
        <v>0</v>
      </c>
      <c r="BE16" s="1" t="str">
        <f t="shared" si="37"/>
        <v>0</v>
      </c>
      <c r="BF16" s="1" t="str">
        <f t="shared" si="38"/>
        <v>0</v>
      </c>
      <c r="BG16" s="1" t="str">
        <f t="shared" si="39"/>
        <v>0</v>
      </c>
      <c r="BH16" s="1" t="str">
        <f t="shared" si="40"/>
        <v>0</v>
      </c>
      <c r="BI16" s="1" t="str">
        <f t="shared" si="41"/>
        <v>0</v>
      </c>
      <c r="BJ16" s="1" t="str">
        <f t="shared" si="42"/>
        <v>0</v>
      </c>
      <c r="BK16" s="1" t="str">
        <f t="shared" si="43"/>
        <v>0</v>
      </c>
      <c r="BL16" s="1" t="str">
        <f>IF(C16="Naam op borst (klein)","2,5","0")</f>
        <v>0</v>
      </c>
      <c r="BM16" s="1" t="str">
        <f>IF(C16="Naam op mouw (groot)","4","0")</f>
        <v>0</v>
      </c>
      <c r="BN16" s="1" t="str">
        <f>IF(C7="Geen teambedrukking","0","0")</f>
        <v>0</v>
      </c>
      <c r="BO16" s="1" t="str">
        <f>IF(C7="Voorkant (klein onder het logo)","2,5","0")</f>
        <v>0</v>
      </c>
      <c r="BP16" s="1" t="str">
        <f>IF(C7="Achterkant (groot onder de kraai)","4","0")</f>
        <v>0</v>
      </c>
      <c r="BQ16" s="1" t="str">
        <f>IF(C7="Voorkant + Achterkant","6,5","0")</f>
        <v>0</v>
      </c>
      <c r="BR16" s="17">
        <f t="shared" si="1"/>
        <v>0</v>
      </c>
    </row>
    <row r="17" spans="1:70" ht="20" customHeight="1" thickBot="1" x14ac:dyDescent="0.25">
      <c r="A17" s="33">
        <f t="shared" si="2"/>
        <v>9</v>
      </c>
      <c r="B17" s="56"/>
      <c r="C17" s="56"/>
      <c r="D17" s="56" t="str">
        <f t="shared" si="0"/>
        <v/>
      </c>
      <c r="E17" s="60" t="str">
        <f>IF(B17="","",BR17)</f>
        <v/>
      </c>
      <c r="G17" s="24" t="s">
        <v>71</v>
      </c>
      <c r="H17" s="25"/>
      <c r="I17" s="25"/>
      <c r="J17" s="25"/>
      <c r="K17" s="25"/>
      <c r="L17" s="25"/>
      <c r="M17" s="25"/>
      <c r="N17" s="25"/>
      <c r="O17" s="25"/>
      <c r="P17" s="26"/>
      <c r="Q17" s="16" t="s">
        <v>59</v>
      </c>
      <c r="S17" s="1" t="s">
        <v>15</v>
      </c>
      <c r="W17" s="1" t="str">
        <f t="shared" si="3"/>
        <v>0</v>
      </c>
      <c r="X17" s="1" t="str">
        <f t="shared" si="4"/>
        <v>0</v>
      </c>
      <c r="Y17" s="1" t="str">
        <f t="shared" si="5"/>
        <v>0</v>
      </c>
      <c r="Z17" s="1" t="str">
        <f t="shared" si="6"/>
        <v>0</v>
      </c>
      <c r="AA17" s="1" t="str">
        <f t="shared" si="7"/>
        <v>0</v>
      </c>
      <c r="AB17" s="1" t="str">
        <f t="shared" si="8"/>
        <v>0</v>
      </c>
      <c r="AC17" s="1" t="str">
        <f t="shared" si="9"/>
        <v>0</v>
      </c>
      <c r="AD17" s="1" t="str">
        <f t="shared" si="10"/>
        <v>0</v>
      </c>
      <c r="AE17" s="1" t="str">
        <f t="shared" si="11"/>
        <v>0</v>
      </c>
      <c r="AF17" s="1" t="str">
        <f t="shared" si="12"/>
        <v>0</v>
      </c>
      <c r="AG17" s="1" t="str">
        <f t="shared" si="13"/>
        <v>0</v>
      </c>
      <c r="AH17" s="1" t="str">
        <f t="shared" si="14"/>
        <v>0</v>
      </c>
      <c r="AI17" s="1" t="str">
        <f t="shared" si="15"/>
        <v>0</v>
      </c>
      <c r="AJ17" s="1" t="str">
        <f t="shared" si="16"/>
        <v>0</v>
      </c>
      <c r="AK17" s="1" t="str">
        <f t="shared" si="17"/>
        <v>0</v>
      </c>
      <c r="AL17" s="1" t="str">
        <f t="shared" si="18"/>
        <v>0</v>
      </c>
      <c r="AM17" s="1" t="str">
        <f t="shared" si="19"/>
        <v>0</v>
      </c>
      <c r="AN17" s="1" t="str">
        <f t="shared" si="20"/>
        <v>0</v>
      </c>
      <c r="AO17" s="1" t="str">
        <f t="shared" si="21"/>
        <v>0</v>
      </c>
      <c r="AP17" s="1" t="str">
        <f t="shared" si="22"/>
        <v>0</v>
      </c>
      <c r="AQ17" s="1" t="str">
        <f t="shared" si="23"/>
        <v>0</v>
      </c>
      <c r="AR17" s="1" t="str">
        <f t="shared" si="24"/>
        <v>0</v>
      </c>
      <c r="AS17" s="1" t="str">
        <f t="shared" si="25"/>
        <v>0</v>
      </c>
      <c r="AT17" s="1" t="str">
        <f t="shared" si="26"/>
        <v>0</v>
      </c>
      <c r="AU17" s="1" t="str">
        <f t="shared" si="27"/>
        <v>0</v>
      </c>
      <c r="AV17" s="1" t="str">
        <f t="shared" si="28"/>
        <v>0</v>
      </c>
      <c r="AW17" s="1" t="str">
        <f t="shared" si="29"/>
        <v>0</v>
      </c>
      <c r="AX17" s="1" t="str">
        <f t="shared" si="30"/>
        <v>0</v>
      </c>
      <c r="AY17" s="1" t="str">
        <f t="shared" si="31"/>
        <v>0</v>
      </c>
      <c r="AZ17" s="1" t="str">
        <f t="shared" si="32"/>
        <v>0</v>
      </c>
      <c r="BA17" s="1" t="str">
        <f t="shared" si="33"/>
        <v>0</v>
      </c>
      <c r="BB17" s="1" t="str">
        <f t="shared" si="34"/>
        <v>0</v>
      </c>
      <c r="BC17" s="1" t="str">
        <f t="shared" si="35"/>
        <v>0</v>
      </c>
      <c r="BD17" s="1" t="str">
        <f t="shared" si="36"/>
        <v>0</v>
      </c>
      <c r="BE17" s="1" t="str">
        <f t="shared" si="37"/>
        <v>0</v>
      </c>
      <c r="BF17" s="1" t="str">
        <f t="shared" si="38"/>
        <v>0</v>
      </c>
      <c r="BG17" s="1" t="str">
        <f t="shared" si="39"/>
        <v>0</v>
      </c>
      <c r="BH17" s="1" t="str">
        <f t="shared" si="40"/>
        <v>0</v>
      </c>
      <c r="BI17" s="1" t="str">
        <f t="shared" si="41"/>
        <v>0</v>
      </c>
      <c r="BJ17" s="1" t="str">
        <f t="shared" si="42"/>
        <v>0</v>
      </c>
      <c r="BK17" s="1" t="str">
        <f t="shared" si="43"/>
        <v>0</v>
      </c>
      <c r="BL17" s="1" t="str">
        <f>IF(C17="Naam op borst (klein)","2,5","0")</f>
        <v>0</v>
      </c>
      <c r="BM17" s="1" t="str">
        <f>IF(C17="Naam op mouw (groot)","4","0")</f>
        <v>0</v>
      </c>
      <c r="BN17" s="1" t="str">
        <f>IF(C7="Geen teambedrukking","0","0")</f>
        <v>0</v>
      </c>
      <c r="BO17" s="1" t="str">
        <f>IF(C7="Voorkant (klein onder het logo)","2,5","0")</f>
        <v>0</v>
      </c>
      <c r="BP17" s="1" t="str">
        <f>IF(C7="Achterkant (groot onder de kraai)","4","0")</f>
        <v>0</v>
      </c>
      <c r="BQ17" s="1" t="str">
        <f>IF(C7="Voorkant + Achterkant","6,5","0")</f>
        <v>0</v>
      </c>
      <c r="BR17" s="17">
        <f t="shared" si="1"/>
        <v>0</v>
      </c>
    </row>
    <row r="18" spans="1:70" ht="20" customHeight="1" x14ac:dyDescent="0.2">
      <c r="A18" s="33">
        <f t="shared" si="2"/>
        <v>10</v>
      </c>
      <c r="B18" s="56"/>
      <c r="C18" s="56"/>
      <c r="D18" s="56" t="str">
        <f t="shared" si="0"/>
        <v/>
      </c>
      <c r="E18" s="60" t="str">
        <f>IF(B18="","",BR18)</f>
        <v/>
      </c>
      <c r="G18" s="63" t="s">
        <v>60</v>
      </c>
      <c r="H18" s="64" t="s">
        <v>61</v>
      </c>
      <c r="I18" s="64" t="s">
        <v>62</v>
      </c>
      <c r="J18" s="64" t="s">
        <v>63</v>
      </c>
      <c r="K18" s="64" t="s">
        <v>64</v>
      </c>
      <c r="L18" s="64" t="s">
        <v>65</v>
      </c>
      <c r="M18" s="64" t="s">
        <v>66</v>
      </c>
      <c r="N18" s="64" t="s">
        <v>67</v>
      </c>
      <c r="O18" s="64" t="s">
        <v>68</v>
      </c>
      <c r="P18" s="65" t="s">
        <v>69</v>
      </c>
      <c r="Q18" s="18">
        <f>SUM(G19:P19)</f>
        <v>0</v>
      </c>
      <c r="S18" s="1" t="s">
        <v>16</v>
      </c>
      <c r="W18" s="1" t="str">
        <f t="shared" si="3"/>
        <v>0</v>
      </c>
      <c r="X18" s="1" t="str">
        <f t="shared" si="4"/>
        <v>0</v>
      </c>
      <c r="Y18" s="1" t="str">
        <f t="shared" si="5"/>
        <v>0</v>
      </c>
      <c r="Z18" s="1" t="str">
        <f t="shared" si="6"/>
        <v>0</v>
      </c>
      <c r="AA18" s="1" t="str">
        <f t="shared" si="7"/>
        <v>0</v>
      </c>
      <c r="AB18" s="1" t="str">
        <f t="shared" si="8"/>
        <v>0</v>
      </c>
      <c r="AC18" s="1" t="str">
        <f t="shared" si="9"/>
        <v>0</v>
      </c>
      <c r="AD18" s="1" t="str">
        <f t="shared" si="10"/>
        <v>0</v>
      </c>
      <c r="AE18" s="1" t="str">
        <f t="shared" si="11"/>
        <v>0</v>
      </c>
      <c r="AF18" s="1" t="str">
        <f t="shared" si="12"/>
        <v>0</v>
      </c>
      <c r="AG18" s="1" t="str">
        <f t="shared" si="13"/>
        <v>0</v>
      </c>
      <c r="AH18" s="1" t="str">
        <f t="shared" si="14"/>
        <v>0</v>
      </c>
      <c r="AI18" s="1" t="str">
        <f t="shared" si="15"/>
        <v>0</v>
      </c>
      <c r="AJ18" s="1" t="str">
        <f t="shared" si="16"/>
        <v>0</v>
      </c>
      <c r="AK18" s="1" t="str">
        <f t="shared" si="17"/>
        <v>0</v>
      </c>
      <c r="AL18" s="1" t="str">
        <f t="shared" si="18"/>
        <v>0</v>
      </c>
      <c r="AM18" s="1" t="str">
        <f t="shared" si="19"/>
        <v>0</v>
      </c>
      <c r="AN18" s="1" t="str">
        <f t="shared" si="20"/>
        <v>0</v>
      </c>
      <c r="AO18" s="1" t="str">
        <f t="shared" si="21"/>
        <v>0</v>
      </c>
      <c r="AP18" s="1" t="str">
        <f t="shared" si="22"/>
        <v>0</v>
      </c>
      <c r="AQ18" s="1" t="str">
        <f t="shared" si="23"/>
        <v>0</v>
      </c>
      <c r="AR18" s="1" t="str">
        <f t="shared" si="24"/>
        <v>0</v>
      </c>
      <c r="AS18" s="1" t="str">
        <f t="shared" si="25"/>
        <v>0</v>
      </c>
      <c r="AT18" s="1" t="str">
        <f t="shared" si="26"/>
        <v>0</v>
      </c>
      <c r="AU18" s="1" t="str">
        <f t="shared" si="27"/>
        <v>0</v>
      </c>
      <c r="AV18" s="1" t="str">
        <f t="shared" si="28"/>
        <v>0</v>
      </c>
      <c r="AW18" s="1" t="str">
        <f t="shared" si="29"/>
        <v>0</v>
      </c>
      <c r="AX18" s="1" t="str">
        <f t="shared" si="30"/>
        <v>0</v>
      </c>
      <c r="AY18" s="1" t="str">
        <f t="shared" si="31"/>
        <v>0</v>
      </c>
      <c r="AZ18" s="1" t="str">
        <f t="shared" si="32"/>
        <v>0</v>
      </c>
      <c r="BA18" s="1" t="str">
        <f t="shared" si="33"/>
        <v>0</v>
      </c>
      <c r="BB18" s="1" t="str">
        <f t="shared" si="34"/>
        <v>0</v>
      </c>
      <c r="BC18" s="1" t="str">
        <f t="shared" si="35"/>
        <v>0</v>
      </c>
      <c r="BD18" s="1" t="str">
        <f t="shared" si="36"/>
        <v>0</v>
      </c>
      <c r="BE18" s="1" t="str">
        <f t="shared" si="37"/>
        <v>0</v>
      </c>
      <c r="BF18" s="1" t="str">
        <f t="shared" si="38"/>
        <v>0</v>
      </c>
      <c r="BG18" s="1" t="str">
        <f t="shared" si="39"/>
        <v>0</v>
      </c>
      <c r="BH18" s="1" t="str">
        <f t="shared" si="40"/>
        <v>0</v>
      </c>
      <c r="BI18" s="1" t="str">
        <f t="shared" si="41"/>
        <v>0</v>
      </c>
      <c r="BJ18" s="1" t="str">
        <f t="shared" si="42"/>
        <v>0</v>
      </c>
      <c r="BK18" s="1" t="str">
        <f t="shared" si="43"/>
        <v>0</v>
      </c>
      <c r="BL18" s="1" t="str">
        <f>IF(C18="Naam op borst (klein)","2,5","0")</f>
        <v>0</v>
      </c>
      <c r="BM18" s="1" t="str">
        <f>IF(C18="Naam op mouw (groot)","4","0")</f>
        <v>0</v>
      </c>
      <c r="BN18" s="1" t="str">
        <f>IF(C7="Geen teambedrukking","0","0")</f>
        <v>0</v>
      </c>
      <c r="BO18" s="1" t="str">
        <f>IF(C7="Voorkant (klein onder het logo)","2,5","0")</f>
        <v>0</v>
      </c>
      <c r="BP18" s="1" t="str">
        <f>IF(C7="Achterkant (groot onder de kraai)","4","0")</f>
        <v>0</v>
      </c>
      <c r="BQ18" s="1" t="str">
        <f>IF(C7="Voorkant + Achterkant","6,5","0")</f>
        <v>0</v>
      </c>
      <c r="BR18" s="17">
        <f t="shared" si="1"/>
        <v>0</v>
      </c>
    </row>
    <row r="19" spans="1:70" ht="20" customHeight="1" thickBot="1" x14ac:dyDescent="0.25">
      <c r="A19" s="33">
        <f t="shared" si="2"/>
        <v>11</v>
      </c>
      <c r="B19" s="56"/>
      <c r="C19" s="57"/>
      <c r="D19" s="56" t="str">
        <f>IF(C19="Geen naam","N.v.t.","")</f>
        <v/>
      </c>
      <c r="E19" s="60" t="str">
        <f>IF(B19="","",BR19)</f>
        <v/>
      </c>
      <c r="G19" s="66">
        <f>COUNTIF(B9:B33,"Hoodie Rood 5-6")</f>
        <v>0</v>
      </c>
      <c r="H19" s="67">
        <f>COUNTIF(B9:B33,"Hoodie Rood 7-8")</f>
        <v>0</v>
      </c>
      <c r="I19" s="67">
        <f>COUNTIF(B9:B33,"Hoodie Rood 9-11")</f>
        <v>0</v>
      </c>
      <c r="J19" s="67">
        <f>COUNTIF(B9:B33,"Hoodie Rood 12-13")</f>
        <v>0</v>
      </c>
      <c r="K19" s="67">
        <f>COUNTIF(B9:B33,"Hoodie Rood XS")</f>
        <v>0</v>
      </c>
      <c r="L19" s="67">
        <f>COUNTIF(B9:B33,"Hoodie Rood S")</f>
        <v>0</v>
      </c>
      <c r="M19" s="67">
        <f>COUNTIF(B9:B33,"Hoodie Rood M")</f>
        <v>0</v>
      </c>
      <c r="N19" s="67">
        <f>COUNTIF(B9:B33,"Hoodie Rood L")</f>
        <v>0</v>
      </c>
      <c r="O19" s="67">
        <f>COUNTIF(B9:B33,"Hoodie Rood XL")</f>
        <v>0</v>
      </c>
      <c r="P19" s="68">
        <f>COUNTIF(B9:B33,"Hoodie Rood XXL")</f>
        <v>0</v>
      </c>
      <c r="Q19" s="19"/>
      <c r="S19" s="1" t="s">
        <v>17</v>
      </c>
      <c r="W19" s="1" t="str">
        <f t="shared" si="3"/>
        <v>0</v>
      </c>
      <c r="X19" s="1" t="str">
        <f t="shared" si="4"/>
        <v>0</v>
      </c>
      <c r="Y19" s="1" t="str">
        <f t="shared" si="5"/>
        <v>0</v>
      </c>
      <c r="Z19" s="1" t="str">
        <f t="shared" si="6"/>
        <v>0</v>
      </c>
      <c r="AA19" s="1" t="str">
        <f t="shared" si="7"/>
        <v>0</v>
      </c>
      <c r="AB19" s="1" t="str">
        <f t="shared" si="8"/>
        <v>0</v>
      </c>
      <c r="AC19" s="1" t="str">
        <f t="shared" si="9"/>
        <v>0</v>
      </c>
      <c r="AD19" s="1" t="str">
        <f t="shared" si="10"/>
        <v>0</v>
      </c>
      <c r="AE19" s="1" t="str">
        <f t="shared" si="11"/>
        <v>0</v>
      </c>
      <c r="AF19" s="1" t="str">
        <f t="shared" si="12"/>
        <v>0</v>
      </c>
      <c r="AG19" s="1" t="str">
        <f t="shared" si="13"/>
        <v>0</v>
      </c>
      <c r="AH19" s="1" t="str">
        <f t="shared" si="14"/>
        <v>0</v>
      </c>
      <c r="AI19" s="1" t="str">
        <f t="shared" si="15"/>
        <v>0</v>
      </c>
      <c r="AJ19" s="1" t="str">
        <f t="shared" si="16"/>
        <v>0</v>
      </c>
      <c r="AK19" s="1" t="str">
        <f t="shared" si="17"/>
        <v>0</v>
      </c>
      <c r="AL19" s="1" t="str">
        <f t="shared" si="18"/>
        <v>0</v>
      </c>
      <c r="AM19" s="1" t="str">
        <f t="shared" si="19"/>
        <v>0</v>
      </c>
      <c r="AN19" s="1" t="str">
        <f t="shared" si="20"/>
        <v>0</v>
      </c>
      <c r="AO19" s="1" t="str">
        <f t="shared" si="21"/>
        <v>0</v>
      </c>
      <c r="AP19" s="1" t="str">
        <f t="shared" si="22"/>
        <v>0</v>
      </c>
      <c r="AQ19" s="1" t="str">
        <f t="shared" si="23"/>
        <v>0</v>
      </c>
      <c r="AR19" s="1" t="str">
        <f t="shared" si="24"/>
        <v>0</v>
      </c>
      <c r="AS19" s="1" t="str">
        <f t="shared" si="25"/>
        <v>0</v>
      </c>
      <c r="AT19" s="1" t="str">
        <f t="shared" si="26"/>
        <v>0</v>
      </c>
      <c r="AU19" s="1" t="str">
        <f t="shared" si="27"/>
        <v>0</v>
      </c>
      <c r="AV19" s="1" t="str">
        <f t="shared" si="28"/>
        <v>0</v>
      </c>
      <c r="AW19" s="1" t="str">
        <f t="shared" si="29"/>
        <v>0</v>
      </c>
      <c r="AX19" s="1" t="str">
        <f t="shared" si="30"/>
        <v>0</v>
      </c>
      <c r="AY19" s="1" t="str">
        <f t="shared" si="31"/>
        <v>0</v>
      </c>
      <c r="AZ19" s="1" t="str">
        <f t="shared" si="32"/>
        <v>0</v>
      </c>
      <c r="BA19" s="1" t="str">
        <f t="shared" si="33"/>
        <v>0</v>
      </c>
      <c r="BB19" s="1" t="str">
        <f t="shared" si="34"/>
        <v>0</v>
      </c>
      <c r="BC19" s="1" t="str">
        <f t="shared" si="35"/>
        <v>0</v>
      </c>
      <c r="BD19" s="1" t="str">
        <f t="shared" si="36"/>
        <v>0</v>
      </c>
      <c r="BE19" s="1" t="str">
        <f t="shared" si="37"/>
        <v>0</v>
      </c>
      <c r="BF19" s="1" t="str">
        <f t="shared" si="38"/>
        <v>0</v>
      </c>
      <c r="BG19" s="1" t="str">
        <f t="shared" si="39"/>
        <v>0</v>
      </c>
      <c r="BH19" s="1" t="str">
        <f t="shared" si="40"/>
        <v>0</v>
      </c>
      <c r="BI19" s="1" t="str">
        <f t="shared" si="41"/>
        <v>0</v>
      </c>
      <c r="BJ19" s="1" t="str">
        <f t="shared" si="42"/>
        <v>0</v>
      </c>
      <c r="BK19" s="1" t="str">
        <f t="shared" si="43"/>
        <v>0</v>
      </c>
      <c r="BL19" s="1" t="str">
        <f>IF(C19="Naam op borst (klein)","2,5","0")</f>
        <v>0</v>
      </c>
      <c r="BM19" s="1" t="str">
        <f>IF(C19="Naam op mouw (groot)","4","0")</f>
        <v>0</v>
      </c>
      <c r="BN19" s="1" t="str">
        <f>IF(C7="Geen teambedrukking","0","0")</f>
        <v>0</v>
      </c>
      <c r="BO19" s="1" t="str">
        <f>IF(C7="Voorkant (klein onder het logo)","2,5","0")</f>
        <v>0</v>
      </c>
      <c r="BP19" s="1" t="str">
        <f>IF(C7="Achterkant (groot onder de kraai)","4","0")</f>
        <v>0</v>
      </c>
      <c r="BQ19" s="1" t="str">
        <f>IF(C7="Voorkant + Achterkant","6,5","0")</f>
        <v>0</v>
      </c>
      <c r="BR19" s="17">
        <f t="shared" si="1"/>
        <v>0</v>
      </c>
    </row>
    <row r="20" spans="1:70" ht="20" customHeight="1" thickBot="1" x14ac:dyDescent="0.25">
      <c r="A20" s="33">
        <f t="shared" si="2"/>
        <v>12</v>
      </c>
      <c r="B20" s="56"/>
      <c r="C20" s="57"/>
      <c r="D20" s="56" t="str">
        <f t="shared" ref="D20:D33" si="44">IF(C20="Geen naam","N.v.t.","")</f>
        <v/>
      </c>
      <c r="E20" s="60" t="str">
        <f>IF(B20="","",BR20)</f>
        <v/>
      </c>
      <c r="G20" s="20"/>
      <c r="S20" s="1" t="s">
        <v>18</v>
      </c>
      <c r="W20" s="1" t="str">
        <f t="shared" si="3"/>
        <v>0</v>
      </c>
      <c r="X20" s="1" t="str">
        <f t="shared" si="4"/>
        <v>0</v>
      </c>
      <c r="Y20" s="1" t="str">
        <f t="shared" si="5"/>
        <v>0</v>
      </c>
      <c r="Z20" s="1" t="str">
        <f t="shared" si="6"/>
        <v>0</v>
      </c>
      <c r="AA20" s="1" t="str">
        <f t="shared" si="7"/>
        <v>0</v>
      </c>
      <c r="AB20" s="1" t="str">
        <f t="shared" si="8"/>
        <v>0</v>
      </c>
      <c r="AC20" s="1" t="str">
        <f t="shared" si="9"/>
        <v>0</v>
      </c>
      <c r="AD20" s="1" t="str">
        <f t="shared" si="10"/>
        <v>0</v>
      </c>
      <c r="AE20" s="1" t="str">
        <f t="shared" si="11"/>
        <v>0</v>
      </c>
      <c r="AF20" s="1" t="str">
        <f t="shared" si="12"/>
        <v>0</v>
      </c>
      <c r="AG20" s="1" t="str">
        <f t="shared" si="13"/>
        <v>0</v>
      </c>
      <c r="AH20" s="1" t="str">
        <f t="shared" si="14"/>
        <v>0</v>
      </c>
      <c r="AI20" s="1" t="str">
        <f t="shared" si="15"/>
        <v>0</v>
      </c>
      <c r="AJ20" s="1" t="str">
        <f t="shared" si="16"/>
        <v>0</v>
      </c>
      <c r="AK20" s="1" t="str">
        <f t="shared" si="17"/>
        <v>0</v>
      </c>
      <c r="AL20" s="1" t="str">
        <f t="shared" si="18"/>
        <v>0</v>
      </c>
      <c r="AM20" s="1" t="str">
        <f t="shared" si="19"/>
        <v>0</v>
      </c>
      <c r="AN20" s="1" t="str">
        <f t="shared" si="20"/>
        <v>0</v>
      </c>
      <c r="AO20" s="1" t="str">
        <f t="shared" si="21"/>
        <v>0</v>
      </c>
      <c r="AP20" s="1" t="str">
        <f t="shared" si="22"/>
        <v>0</v>
      </c>
      <c r="AQ20" s="1" t="str">
        <f t="shared" si="23"/>
        <v>0</v>
      </c>
      <c r="AR20" s="1" t="str">
        <f t="shared" si="24"/>
        <v>0</v>
      </c>
      <c r="AS20" s="1" t="str">
        <f t="shared" si="25"/>
        <v>0</v>
      </c>
      <c r="AT20" s="1" t="str">
        <f t="shared" si="26"/>
        <v>0</v>
      </c>
      <c r="AU20" s="1" t="str">
        <f t="shared" si="27"/>
        <v>0</v>
      </c>
      <c r="AV20" s="1" t="str">
        <f t="shared" si="28"/>
        <v>0</v>
      </c>
      <c r="AW20" s="1" t="str">
        <f t="shared" si="29"/>
        <v>0</v>
      </c>
      <c r="AX20" s="1" t="str">
        <f t="shared" si="30"/>
        <v>0</v>
      </c>
      <c r="AY20" s="1" t="str">
        <f t="shared" si="31"/>
        <v>0</v>
      </c>
      <c r="AZ20" s="1" t="str">
        <f t="shared" si="32"/>
        <v>0</v>
      </c>
      <c r="BA20" s="1" t="str">
        <f t="shared" si="33"/>
        <v>0</v>
      </c>
      <c r="BB20" s="1" t="str">
        <f t="shared" si="34"/>
        <v>0</v>
      </c>
      <c r="BC20" s="1" t="str">
        <f t="shared" si="35"/>
        <v>0</v>
      </c>
      <c r="BD20" s="1" t="str">
        <f t="shared" si="36"/>
        <v>0</v>
      </c>
      <c r="BE20" s="1" t="str">
        <f t="shared" si="37"/>
        <v>0</v>
      </c>
      <c r="BF20" s="1" t="str">
        <f t="shared" si="38"/>
        <v>0</v>
      </c>
      <c r="BG20" s="1" t="str">
        <f t="shared" si="39"/>
        <v>0</v>
      </c>
      <c r="BH20" s="1" t="str">
        <f t="shared" si="40"/>
        <v>0</v>
      </c>
      <c r="BI20" s="1" t="str">
        <f t="shared" si="41"/>
        <v>0</v>
      </c>
      <c r="BJ20" s="1" t="str">
        <f t="shared" si="42"/>
        <v>0</v>
      </c>
      <c r="BK20" s="1" t="str">
        <f t="shared" si="43"/>
        <v>0</v>
      </c>
      <c r="BL20" s="1" t="str">
        <f>IF(C20="Naam op borst (klein)","2,5","0")</f>
        <v>0</v>
      </c>
      <c r="BM20" s="1" t="str">
        <f>IF(C20="Naam op mouw (groot)","4","0")</f>
        <v>0</v>
      </c>
      <c r="BN20" s="1" t="str">
        <f>IF(C7="Geen teambedrukking","0","0")</f>
        <v>0</v>
      </c>
      <c r="BO20" s="1" t="str">
        <f>IF(C7="Voorkant (klein onder het logo)","2,5","0")</f>
        <v>0</v>
      </c>
      <c r="BP20" s="1" t="str">
        <f>IF(C7="Achterkant (groot onder de kraai)","4","0")</f>
        <v>0</v>
      </c>
      <c r="BQ20" s="1" t="str">
        <f>IF(C7="Voorkant + Achterkant","6,5","0")</f>
        <v>0</v>
      </c>
      <c r="BR20" s="17">
        <f t="shared" si="1"/>
        <v>0</v>
      </c>
    </row>
    <row r="21" spans="1:70" ht="20" customHeight="1" thickBot="1" x14ac:dyDescent="0.25">
      <c r="A21" s="33">
        <f t="shared" si="2"/>
        <v>13</v>
      </c>
      <c r="B21" s="57"/>
      <c r="C21" s="57"/>
      <c r="D21" s="56" t="str">
        <f t="shared" si="44"/>
        <v/>
      </c>
      <c r="E21" s="60" t="str">
        <f>IF(B21="","",BR21)</f>
        <v/>
      </c>
      <c r="G21" s="27" t="s">
        <v>72</v>
      </c>
      <c r="H21" s="28"/>
      <c r="I21" s="28"/>
      <c r="J21" s="28"/>
      <c r="K21" s="28"/>
      <c r="L21" s="28"/>
      <c r="M21" s="28"/>
      <c r="N21" s="28"/>
      <c r="O21" s="28"/>
      <c r="P21" s="29"/>
      <c r="Q21" s="16" t="s">
        <v>59</v>
      </c>
      <c r="S21" s="1" t="s">
        <v>19</v>
      </c>
      <c r="W21" s="1" t="str">
        <f t="shared" si="3"/>
        <v>0</v>
      </c>
      <c r="X21" s="1" t="str">
        <f t="shared" si="4"/>
        <v>0</v>
      </c>
      <c r="Y21" s="1" t="str">
        <f t="shared" si="5"/>
        <v>0</v>
      </c>
      <c r="Z21" s="1" t="str">
        <f t="shared" si="6"/>
        <v>0</v>
      </c>
      <c r="AA21" s="1" t="str">
        <f t="shared" si="7"/>
        <v>0</v>
      </c>
      <c r="AB21" s="1" t="str">
        <f t="shared" si="8"/>
        <v>0</v>
      </c>
      <c r="AC21" s="1" t="str">
        <f t="shared" si="9"/>
        <v>0</v>
      </c>
      <c r="AD21" s="1" t="str">
        <f t="shared" si="10"/>
        <v>0</v>
      </c>
      <c r="AE21" s="1" t="str">
        <f t="shared" si="11"/>
        <v>0</v>
      </c>
      <c r="AF21" s="1" t="str">
        <f t="shared" si="12"/>
        <v>0</v>
      </c>
      <c r="AG21" s="1" t="str">
        <f t="shared" si="13"/>
        <v>0</v>
      </c>
      <c r="AH21" s="1" t="str">
        <f t="shared" si="14"/>
        <v>0</v>
      </c>
      <c r="AI21" s="1" t="str">
        <f t="shared" si="15"/>
        <v>0</v>
      </c>
      <c r="AJ21" s="1" t="str">
        <f t="shared" si="16"/>
        <v>0</v>
      </c>
      <c r="AK21" s="1" t="str">
        <f t="shared" si="17"/>
        <v>0</v>
      </c>
      <c r="AL21" s="1" t="str">
        <f t="shared" si="18"/>
        <v>0</v>
      </c>
      <c r="AM21" s="1" t="str">
        <f t="shared" si="19"/>
        <v>0</v>
      </c>
      <c r="AN21" s="1" t="str">
        <f t="shared" si="20"/>
        <v>0</v>
      </c>
      <c r="AO21" s="1" t="str">
        <f t="shared" si="21"/>
        <v>0</v>
      </c>
      <c r="AP21" s="1" t="str">
        <f t="shared" si="22"/>
        <v>0</v>
      </c>
      <c r="AQ21" s="1" t="str">
        <f t="shared" si="23"/>
        <v>0</v>
      </c>
      <c r="AR21" s="1" t="str">
        <f t="shared" si="24"/>
        <v>0</v>
      </c>
      <c r="AS21" s="1" t="str">
        <f t="shared" si="25"/>
        <v>0</v>
      </c>
      <c r="AT21" s="1" t="str">
        <f t="shared" si="26"/>
        <v>0</v>
      </c>
      <c r="AU21" s="1" t="str">
        <f t="shared" si="27"/>
        <v>0</v>
      </c>
      <c r="AV21" s="1" t="str">
        <f t="shared" si="28"/>
        <v>0</v>
      </c>
      <c r="AW21" s="1" t="str">
        <f t="shared" si="29"/>
        <v>0</v>
      </c>
      <c r="AX21" s="1" t="str">
        <f t="shared" si="30"/>
        <v>0</v>
      </c>
      <c r="AY21" s="1" t="str">
        <f t="shared" si="31"/>
        <v>0</v>
      </c>
      <c r="AZ21" s="1" t="str">
        <f t="shared" si="32"/>
        <v>0</v>
      </c>
      <c r="BA21" s="1" t="str">
        <f t="shared" si="33"/>
        <v>0</v>
      </c>
      <c r="BB21" s="1" t="str">
        <f t="shared" si="34"/>
        <v>0</v>
      </c>
      <c r="BC21" s="1" t="str">
        <f t="shared" si="35"/>
        <v>0</v>
      </c>
      <c r="BD21" s="1" t="str">
        <f t="shared" si="36"/>
        <v>0</v>
      </c>
      <c r="BE21" s="1" t="str">
        <f t="shared" si="37"/>
        <v>0</v>
      </c>
      <c r="BF21" s="1" t="str">
        <f t="shared" si="38"/>
        <v>0</v>
      </c>
      <c r="BG21" s="1" t="str">
        <f t="shared" si="39"/>
        <v>0</v>
      </c>
      <c r="BH21" s="1" t="str">
        <f t="shared" si="40"/>
        <v>0</v>
      </c>
      <c r="BI21" s="1" t="str">
        <f t="shared" si="41"/>
        <v>0</v>
      </c>
      <c r="BJ21" s="1" t="str">
        <f t="shared" si="42"/>
        <v>0</v>
      </c>
      <c r="BK21" s="1" t="str">
        <f t="shared" si="43"/>
        <v>0</v>
      </c>
      <c r="BL21" s="1" t="str">
        <f>IF(C21="Naam op borst (klein)","2,5","0")</f>
        <v>0</v>
      </c>
      <c r="BM21" s="1" t="str">
        <f>IF(C21="Naam op mouw (groot)","4","0")</f>
        <v>0</v>
      </c>
      <c r="BN21" s="1" t="str">
        <f>IF(C7="Geen teambedrukking","0","0")</f>
        <v>0</v>
      </c>
      <c r="BO21" s="1" t="str">
        <f>IF(C7="Voorkant (klein onder het logo)","2,5","0")</f>
        <v>0</v>
      </c>
      <c r="BP21" s="1" t="str">
        <f>IF(C7="Achterkant (groot onder de kraai)","4","0")</f>
        <v>0</v>
      </c>
      <c r="BQ21" s="1" t="str">
        <f>IF(C7="Voorkant + Achterkant","6,5","0")</f>
        <v>0</v>
      </c>
      <c r="BR21" s="17">
        <f t="shared" si="1"/>
        <v>0</v>
      </c>
    </row>
    <row r="22" spans="1:70" ht="20" customHeight="1" x14ac:dyDescent="0.2">
      <c r="A22" s="33">
        <f t="shared" si="2"/>
        <v>14</v>
      </c>
      <c r="B22" s="57"/>
      <c r="C22" s="57"/>
      <c r="D22" s="56" t="str">
        <f t="shared" si="44"/>
        <v/>
      </c>
      <c r="E22" s="60" t="str">
        <f>IF(B22="","",BR22)</f>
        <v/>
      </c>
      <c r="G22" s="63" t="s">
        <v>60</v>
      </c>
      <c r="H22" s="64" t="s">
        <v>61</v>
      </c>
      <c r="I22" s="64" t="s">
        <v>62</v>
      </c>
      <c r="J22" s="64" t="s">
        <v>63</v>
      </c>
      <c r="K22" s="64" t="s">
        <v>64</v>
      </c>
      <c r="L22" s="64" t="s">
        <v>65</v>
      </c>
      <c r="M22" s="64" t="s">
        <v>66</v>
      </c>
      <c r="N22" s="64" t="s">
        <v>67</v>
      </c>
      <c r="O22" s="64" t="s">
        <v>68</v>
      </c>
      <c r="P22" s="65" t="s">
        <v>69</v>
      </c>
      <c r="Q22" s="18">
        <f>SUM(G23:P23)</f>
        <v>0</v>
      </c>
      <c r="S22" s="1" t="s">
        <v>20</v>
      </c>
      <c r="W22" s="1" t="str">
        <f t="shared" si="3"/>
        <v>0</v>
      </c>
      <c r="X22" s="1" t="str">
        <f t="shared" si="4"/>
        <v>0</v>
      </c>
      <c r="Y22" s="1" t="str">
        <f t="shared" si="5"/>
        <v>0</v>
      </c>
      <c r="Z22" s="1" t="str">
        <f t="shared" si="6"/>
        <v>0</v>
      </c>
      <c r="AA22" s="1" t="str">
        <f t="shared" si="7"/>
        <v>0</v>
      </c>
      <c r="AB22" s="1" t="str">
        <f t="shared" si="8"/>
        <v>0</v>
      </c>
      <c r="AC22" s="1" t="str">
        <f t="shared" si="9"/>
        <v>0</v>
      </c>
      <c r="AD22" s="1" t="str">
        <f t="shared" si="10"/>
        <v>0</v>
      </c>
      <c r="AE22" s="1" t="str">
        <f t="shared" si="11"/>
        <v>0</v>
      </c>
      <c r="AF22" s="1" t="str">
        <f t="shared" si="12"/>
        <v>0</v>
      </c>
      <c r="AG22" s="1" t="str">
        <f t="shared" si="13"/>
        <v>0</v>
      </c>
      <c r="AH22" s="1" t="str">
        <f t="shared" si="14"/>
        <v>0</v>
      </c>
      <c r="AI22" s="1" t="str">
        <f t="shared" si="15"/>
        <v>0</v>
      </c>
      <c r="AJ22" s="1" t="str">
        <f t="shared" si="16"/>
        <v>0</v>
      </c>
      <c r="AK22" s="1" t="str">
        <f t="shared" si="17"/>
        <v>0</v>
      </c>
      <c r="AL22" s="1" t="str">
        <f t="shared" si="18"/>
        <v>0</v>
      </c>
      <c r="AM22" s="1" t="str">
        <f t="shared" si="19"/>
        <v>0</v>
      </c>
      <c r="AN22" s="1" t="str">
        <f t="shared" si="20"/>
        <v>0</v>
      </c>
      <c r="AO22" s="1" t="str">
        <f t="shared" si="21"/>
        <v>0</v>
      </c>
      <c r="AP22" s="1" t="str">
        <f t="shared" si="22"/>
        <v>0</v>
      </c>
      <c r="AQ22" s="1" t="str">
        <f t="shared" si="23"/>
        <v>0</v>
      </c>
      <c r="AR22" s="1" t="str">
        <f t="shared" si="24"/>
        <v>0</v>
      </c>
      <c r="AS22" s="1" t="str">
        <f t="shared" si="25"/>
        <v>0</v>
      </c>
      <c r="AT22" s="1" t="str">
        <f t="shared" si="26"/>
        <v>0</v>
      </c>
      <c r="AU22" s="1" t="str">
        <f t="shared" si="27"/>
        <v>0</v>
      </c>
      <c r="AV22" s="1" t="str">
        <f t="shared" si="28"/>
        <v>0</v>
      </c>
      <c r="AW22" s="1" t="str">
        <f t="shared" si="29"/>
        <v>0</v>
      </c>
      <c r="AX22" s="1" t="str">
        <f t="shared" si="30"/>
        <v>0</v>
      </c>
      <c r="AY22" s="1" t="str">
        <f t="shared" si="31"/>
        <v>0</v>
      </c>
      <c r="AZ22" s="1" t="str">
        <f t="shared" si="32"/>
        <v>0</v>
      </c>
      <c r="BA22" s="1" t="str">
        <f t="shared" si="33"/>
        <v>0</v>
      </c>
      <c r="BB22" s="1" t="str">
        <f t="shared" si="34"/>
        <v>0</v>
      </c>
      <c r="BC22" s="1" t="str">
        <f t="shared" si="35"/>
        <v>0</v>
      </c>
      <c r="BD22" s="1" t="str">
        <f t="shared" si="36"/>
        <v>0</v>
      </c>
      <c r="BE22" s="1" t="str">
        <f t="shared" si="37"/>
        <v>0</v>
      </c>
      <c r="BF22" s="1" t="str">
        <f t="shared" si="38"/>
        <v>0</v>
      </c>
      <c r="BG22" s="1" t="str">
        <f t="shared" si="39"/>
        <v>0</v>
      </c>
      <c r="BH22" s="1" t="str">
        <f t="shared" si="40"/>
        <v>0</v>
      </c>
      <c r="BI22" s="1" t="str">
        <f t="shared" si="41"/>
        <v>0</v>
      </c>
      <c r="BJ22" s="1" t="str">
        <f t="shared" si="42"/>
        <v>0</v>
      </c>
      <c r="BK22" s="1" t="str">
        <f t="shared" si="43"/>
        <v>0</v>
      </c>
      <c r="BL22" s="1" t="str">
        <f>IF(C22="Naam op borst (klein)","2,5","0")</f>
        <v>0</v>
      </c>
      <c r="BM22" s="1" t="str">
        <f>IF(C22="Naam op mouw (groot)","4","0")</f>
        <v>0</v>
      </c>
      <c r="BN22" s="1" t="str">
        <f>IF(C7="Geen teambedrukking","0","0")</f>
        <v>0</v>
      </c>
      <c r="BO22" s="1" t="str">
        <f>IF(C7="Voorkant (klein onder het logo)","2,5","0")</f>
        <v>0</v>
      </c>
      <c r="BP22" s="1" t="str">
        <f>IF(C7="Achterkant (groot onder de kraai)","4","0")</f>
        <v>0</v>
      </c>
      <c r="BQ22" s="1" t="str">
        <f>IF(C7="Voorkant + Achterkant","6,5","0")</f>
        <v>0</v>
      </c>
      <c r="BR22" s="17">
        <f t="shared" si="1"/>
        <v>0</v>
      </c>
    </row>
    <row r="23" spans="1:70" ht="20" customHeight="1" thickBot="1" x14ac:dyDescent="0.25">
      <c r="A23" s="33">
        <f t="shared" si="2"/>
        <v>15</v>
      </c>
      <c r="B23" s="57"/>
      <c r="C23" s="57"/>
      <c r="D23" s="56" t="str">
        <f t="shared" si="44"/>
        <v/>
      </c>
      <c r="E23" s="60" t="str">
        <f>IF(B23="","",BR23)</f>
        <v/>
      </c>
      <c r="G23" s="66">
        <f>COUNTIF(B9:B33,"Crewneck Rood 5-6")</f>
        <v>0</v>
      </c>
      <c r="H23" s="67">
        <f>COUNTIF(B9:B33,"Crewneck Rood 7-8")</f>
        <v>0</v>
      </c>
      <c r="I23" s="67">
        <f>COUNTIF(B9:B33,"Crewneck Rood 9-11")</f>
        <v>0</v>
      </c>
      <c r="J23" s="67">
        <f>COUNTIF(B9:B33,"Crewneck Rood 12-13")</f>
        <v>0</v>
      </c>
      <c r="K23" s="67">
        <f>COUNTIF(B9:B33,"Crewneck Rood XS")</f>
        <v>0</v>
      </c>
      <c r="L23" s="67">
        <f>COUNTIF(B9:B33,"Crewneck Rood S")</f>
        <v>0</v>
      </c>
      <c r="M23" s="67">
        <f>COUNTIF(B9:B33,"Crewneck Rood M")</f>
        <v>0</v>
      </c>
      <c r="N23" s="67">
        <f>COUNTIF(B9:B33,"Crewneck Rood L")</f>
        <v>0</v>
      </c>
      <c r="O23" s="67">
        <f>COUNTIF(B9:B33,"Crewneck Rood XL")</f>
        <v>0</v>
      </c>
      <c r="P23" s="68">
        <f>COUNTIF(B9:B33,"Crewneck Rood XXL")</f>
        <v>0</v>
      </c>
      <c r="Q23" s="19"/>
      <c r="S23" s="1" t="s">
        <v>21</v>
      </c>
      <c r="W23" s="1" t="str">
        <f t="shared" si="3"/>
        <v>0</v>
      </c>
      <c r="X23" s="1" t="str">
        <f t="shared" si="4"/>
        <v>0</v>
      </c>
      <c r="Y23" s="1" t="str">
        <f t="shared" si="5"/>
        <v>0</v>
      </c>
      <c r="Z23" s="1" t="str">
        <f t="shared" si="6"/>
        <v>0</v>
      </c>
      <c r="AA23" s="1" t="str">
        <f t="shared" si="7"/>
        <v>0</v>
      </c>
      <c r="AB23" s="1" t="str">
        <f t="shared" si="8"/>
        <v>0</v>
      </c>
      <c r="AC23" s="1" t="str">
        <f t="shared" si="9"/>
        <v>0</v>
      </c>
      <c r="AD23" s="1" t="str">
        <f t="shared" si="10"/>
        <v>0</v>
      </c>
      <c r="AE23" s="1" t="str">
        <f t="shared" si="11"/>
        <v>0</v>
      </c>
      <c r="AF23" s="1" t="str">
        <f t="shared" si="12"/>
        <v>0</v>
      </c>
      <c r="AG23" s="1" t="str">
        <f t="shared" si="13"/>
        <v>0</v>
      </c>
      <c r="AH23" s="1" t="str">
        <f t="shared" si="14"/>
        <v>0</v>
      </c>
      <c r="AI23" s="1" t="str">
        <f t="shared" si="15"/>
        <v>0</v>
      </c>
      <c r="AJ23" s="1" t="str">
        <f t="shared" si="16"/>
        <v>0</v>
      </c>
      <c r="AK23" s="1" t="str">
        <f t="shared" si="17"/>
        <v>0</v>
      </c>
      <c r="AL23" s="1" t="str">
        <f t="shared" si="18"/>
        <v>0</v>
      </c>
      <c r="AM23" s="1" t="str">
        <f t="shared" si="19"/>
        <v>0</v>
      </c>
      <c r="AN23" s="1" t="str">
        <f t="shared" si="20"/>
        <v>0</v>
      </c>
      <c r="AO23" s="1" t="str">
        <f t="shared" si="21"/>
        <v>0</v>
      </c>
      <c r="AP23" s="1" t="str">
        <f t="shared" si="22"/>
        <v>0</v>
      </c>
      <c r="AQ23" s="1" t="str">
        <f t="shared" si="23"/>
        <v>0</v>
      </c>
      <c r="AR23" s="1" t="str">
        <f t="shared" si="24"/>
        <v>0</v>
      </c>
      <c r="AS23" s="1" t="str">
        <f t="shared" si="25"/>
        <v>0</v>
      </c>
      <c r="AT23" s="1" t="str">
        <f t="shared" si="26"/>
        <v>0</v>
      </c>
      <c r="AU23" s="1" t="str">
        <f t="shared" si="27"/>
        <v>0</v>
      </c>
      <c r="AV23" s="1" t="str">
        <f t="shared" si="28"/>
        <v>0</v>
      </c>
      <c r="AW23" s="1" t="str">
        <f t="shared" si="29"/>
        <v>0</v>
      </c>
      <c r="AX23" s="1" t="str">
        <f t="shared" si="30"/>
        <v>0</v>
      </c>
      <c r="AY23" s="1" t="str">
        <f t="shared" si="31"/>
        <v>0</v>
      </c>
      <c r="AZ23" s="1" t="str">
        <f t="shared" si="32"/>
        <v>0</v>
      </c>
      <c r="BA23" s="1" t="str">
        <f t="shared" si="33"/>
        <v>0</v>
      </c>
      <c r="BB23" s="1" t="str">
        <f t="shared" si="34"/>
        <v>0</v>
      </c>
      <c r="BC23" s="1" t="str">
        <f t="shared" si="35"/>
        <v>0</v>
      </c>
      <c r="BD23" s="1" t="str">
        <f t="shared" si="36"/>
        <v>0</v>
      </c>
      <c r="BE23" s="1" t="str">
        <f t="shared" si="37"/>
        <v>0</v>
      </c>
      <c r="BF23" s="1" t="str">
        <f t="shared" si="38"/>
        <v>0</v>
      </c>
      <c r="BG23" s="1" t="str">
        <f t="shared" si="39"/>
        <v>0</v>
      </c>
      <c r="BH23" s="1" t="str">
        <f t="shared" si="40"/>
        <v>0</v>
      </c>
      <c r="BI23" s="1" t="str">
        <f t="shared" si="41"/>
        <v>0</v>
      </c>
      <c r="BJ23" s="1" t="str">
        <f t="shared" si="42"/>
        <v>0</v>
      </c>
      <c r="BK23" s="1" t="str">
        <f t="shared" si="43"/>
        <v>0</v>
      </c>
      <c r="BL23" s="1" t="str">
        <f>IF(C23="Naam op borst (klein)","2,5","0")</f>
        <v>0</v>
      </c>
      <c r="BM23" s="1" t="str">
        <f>IF(C23="Naam op mouw (groot)","4","0")</f>
        <v>0</v>
      </c>
      <c r="BN23" s="1" t="str">
        <f>IF(C7="Geen teambedrukking","0","0")</f>
        <v>0</v>
      </c>
      <c r="BO23" s="1" t="str">
        <f>IF(C7="Voorkant (klein onder het logo)","2,5","0")</f>
        <v>0</v>
      </c>
      <c r="BP23" s="1" t="str">
        <f>IF(C7="Achterkant (groot onder de kraai)","4","0")</f>
        <v>0</v>
      </c>
      <c r="BQ23" s="1" t="str">
        <f>IF(C7="Voorkant + Achterkant","6,5","0")</f>
        <v>0</v>
      </c>
      <c r="BR23" s="17">
        <f t="shared" si="1"/>
        <v>0</v>
      </c>
    </row>
    <row r="24" spans="1:70" ht="20" customHeight="1" x14ac:dyDescent="0.2">
      <c r="A24" s="33">
        <f t="shared" si="2"/>
        <v>16</v>
      </c>
      <c r="B24" s="57"/>
      <c r="C24" s="57"/>
      <c r="D24" s="56" t="str">
        <f t="shared" si="44"/>
        <v/>
      </c>
      <c r="E24" s="60" t="str">
        <f>IF(B24="","",BR24)</f>
        <v/>
      </c>
      <c r="S24" s="1" t="s">
        <v>22</v>
      </c>
      <c r="W24" s="1" t="str">
        <f t="shared" si="3"/>
        <v>0</v>
      </c>
      <c r="X24" s="1" t="str">
        <f t="shared" si="4"/>
        <v>0</v>
      </c>
      <c r="Y24" s="1" t="str">
        <f t="shared" si="5"/>
        <v>0</v>
      </c>
      <c r="Z24" s="1" t="str">
        <f t="shared" si="6"/>
        <v>0</v>
      </c>
      <c r="AA24" s="1" t="str">
        <f t="shared" si="7"/>
        <v>0</v>
      </c>
      <c r="AB24" s="1" t="str">
        <f t="shared" si="8"/>
        <v>0</v>
      </c>
      <c r="AC24" s="1" t="str">
        <f t="shared" si="9"/>
        <v>0</v>
      </c>
      <c r="AD24" s="1" t="str">
        <f t="shared" si="10"/>
        <v>0</v>
      </c>
      <c r="AE24" s="1" t="str">
        <f t="shared" si="11"/>
        <v>0</v>
      </c>
      <c r="AF24" s="1" t="str">
        <f t="shared" si="12"/>
        <v>0</v>
      </c>
      <c r="AG24" s="1" t="str">
        <f t="shared" si="13"/>
        <v>0</v>
      </c>
      <c r="AH24" s="1" t="str">
        <f t="shared" si="14"/>
        <v>0</v>
      </c>
      <c r="AI24" s="1" t="str">
        <f t="shared" si="15"/>
        <v>0</v>
      </c>
      <c r="AJ24" s="1" t="str">
        <f t="shared" si="16"/>
        <v>0</v>
      </c>
      <c r="AK24" s="1" t="str">
        <f t="shared" si="17"/>
        <v>0</v>
      </c>
      <c r="AL24" s="1" t="str">
        <f t="shared" si="18"/>
        <v>0</v>
      </c>
      <c r="AM24" s="1" t="str">
        <f t="shared" si="19"/>
        <v>0</v>
      </c>
      <c r="AN24" s="1" t="str">
        <f t="shared" si="20"/>
        <v>0</v>
      </c>
      <c r="AO24" s="1" t="str">
        <f t="shared" si="21"/>
        <v>0</v>
      </c>
      <c r="AP24" s="1" t="str">
        <f t="shared" si="22"/>
        <v>0</v>
      </c>
      <c r="AQ24" s="1" t="str">
        <f t="shared" si="23"/>
        <v>0</v>
      </c>
      <c r="AR24" s="1" t="str">
        <f t="shared" si="24"/>
        <v>0</v>
      </c>
      <c r="AS24" s="1" t="str">
        <f t="shared" si="25"/>
        <v>0</v>
      </c>
      <c r="AT24" s="1" t="str">
        <f t="shared" si="26"/>
        <v>0</v>
      </c>
      <c r="AU24" s="1" t="str">
        <f t="shared" si="27"/>
        <v>0</v>
      </c>
      <c r="AV24" s="1" t="str">
        <f t="shared" si="28"/>
        <v>0</v>
      </c>
      <c r="AW24" s="1" t="str">
        <f t="shared" si="29"/>
        <v>0</v>
      </c>
      <c r="AX24" s="1" t="str">
        <f t="shared" si="30"/>
        <v>0</v>
      </c>
      <c r="AY24" s="1" t="str">
        <f t="shared" si="31"/>
        <v>0</v>
      </c>
      <c r="AZ24" s="1" t="str">
        <f t="shared" si="32"/>
        <v>0</v>
      </c>
      <c r="BA24" s="1" t="str">
        <f t="shared" si="33"/>
        <v>0</v>
      </c>
      <c r="BB24" s="1" t="str">
        <f t="shared" si="34"/>
        <v>0</v>
      </c>
      <c r="BC24" s="1" t="str">
        <f t="shared" si="35"/>
        <v>0</v>
      </c>
      <c r="BD24" s="1" t="str">
        <f t="shared" si="36"/>
        <v>0</v>
      </c>
      <c r="BE24" s="1" t="str">
        <f t="shared" si="37"/>
        <v>0</v>
      </c>
      <c r="BF24" s="1" t="str">
        <f t="shared" si="38"/>
        <v>0</v>
      </c>
      <c r="BG24" s="1" t="str">
        <f t="shared" si="39"/>
        <v>0</v>
      </c>
      <c r="BH24" s="1" t="str">
        <f t="shared" si="40"/>
        <v>0</v>
      </c>
      <c r="BI24" s="1" t="str">
        <f t="shared" si="41"/>
        <v>0</v>
      </c>
      <c r="BJ24" s="1" t="str">
        <f t="shared" si="42"/>
        <v>0</v>
      </c>
      <c r="BK24" s="1" t="str">
        <f t="shared" si="43"/>
        <v>0</v>
      </c>
      <c r="BL24" s="1" t="str">
        <f>IF(C24="Naam op borst (klein)","2,5","0")</f>
        <v>0</v>
      </c>
      <c r="BM24" s="1" t="str">
        <f>IF(C24="Naam op mouw (groot)","4","0")</f>
        <v>0</v>
      </c>
      <c r="BN24" s="1" t="str">
        <f>IF(C7="Geen teambedrukking","0","0")</f>
        <v>0</v>
      </c>
      <c r="BO24" s="1" t="str">
        <f>IF(C7="Voorkant (klein onder het logo)","2,5","0")</f>
        <v>0</v>
      </c>
      <c r="BP24" s="1" t="str">
        <f>IF(C7="Achterkant (groot onder de kraai)","4","0")</f>
        <v>0</v>
      </c>
      <c r="BQ24" s="1" t="str">
        <f>IF(C7="Voorkant + Achterkant","6,5","0")</f>
        <v>0</v>
      </c>
      <c r="BR24" s="17">
        <f t="shared" si="1"/>
        <v>0</v>
      </c>
    </row>
    <row r="25" spans="1:70" ht="20" customHeight="1" x14ac:dyDescent="0.2">
      <c r="A25" s="33">
        <f t="shared" si="2"/>
        <v>17</v>
      </c>
      <c r="B25" s="57"/>
      <c r="C25" s="57"/>
      <c r="D25" s="56" t="str">
        <f t="shared" si="44"/>
        <v/>
      </c>
      <c r="E25" s="60" t="str">
        <f>IF(B25="","",BR25)</f>
        <v/>
      </c>
      <c r="S25" s="1" t="s">
        <v>23</v>
      </c>
      <c r="W25" s="1" t="str">
        <f t="shared" si="3"/>
        <v>0</v>
      </c>
      <c r="X25" s="1" t="str">
        <f t="shared" si="4"/>
        <v>0</v>
      </c>
      <c r="Y25" s="1" t="str">
        <f t="shared" si="5"/>
        <v>0</v>
      </c>
      <c r="Z25" s="1" t="str">
        <f t="shared" si="6"/>
        <v>0</v>
      </c>
      <c r="AA25" s="1" t="str">
        <f t="shared" si="7"/>
        <v>0</v>
      </c>
      <c r="AB25" s="1" t="str">
        <f t="shared" si="8"/>
        <v>0</v>
      </c>
      <c r="AC25" s="1" t="str">
        <f t="shared" si="9"/>
        <v>0</v>
      </c>
      <c r="AD25" s="1" t="str">
        <f t="shared" si="10"/>
        <v>0</v>
      </c>
      <c r="AE25" s="1" t="str">
        <f t="shared" si="11"/>
        <v>0</v>
      </c>
      <c r="AF25" s="1" t="str">
        <f t="shared" si="12"/>
        <v>0</v>
      </c>
      <c r="AG25" s="1" t="str">
        <f t="shared" si="13"/>
        <v>0</v>
      </c>
      <c r="AH25" s="1" t="str">
        <f t="shared" si="14"/>
        <v>0</v>
      </c>
      <c r="AI25" s="1" t="str">
        <f t="shared" si="15"/>
        <v>0</v>
      </c>
      <c r="AJ25" s="1" t="str">
        <f t="shared" si="16"/>
        <v>0</v>
      </c>
      <c r="AK25" s="1" t="str">
        <f t="shared" si="17"/>
        <v>0</v>
      </c>
      <c r="AL25" s="1" t="str">
        <f t="shared" si="18"/>
        <v>0</v>
      </c>
      <c r="AM25" s="1" t="str">
        <f t="shared" si="19"/>
        <v>0</v>
      </c>
      <c r="AN25" s="1" t="str">
        <f t="shared" si="20"/>
        <v>0</v>
      </c>
      <c r="AO25" s="1" t="str">
        <f t="shared" si="21"/>
        <v>0</v>
      </c>
      <c r="AP25" s="1" t="str">
        <f t="shared" si="22"/>
        <v>0</v>
      </c>
      <c r="AQ25" s="1" t="str">
        <f t="shared" si="23"/>
        <v>0</v>
      </c>
      <c r="AR25" s="1" t="str">
        <f t="shared" si="24"/>
        <v>0</v>
      </c>
      <c r="AS25" s="1" t="str">
        <f t="shared" si="25"/>
        <v>0</v>
      </c>
      <c r="AT25" s="1" t="str">
        <f t="shared" si="26"/>
        <v>0</v>
      </c>
      <c r="AU25" s="1" t="str">
        <f t="shared" si="27"/>
        <v>0</v>
      </c>
      <c r="AV25" s="1" t="str">
        <f t="shared" si="28"/>
        <v>0</v>
      </c>
      <c r="AW25" s="1" t="str">
        <f t="shared" si="29"/>
        <v>0</v>
      </c>
      <c r="AX25" s="1" t="str">
        <f t="shared" si="30"/>
        <v>0</v>
      </c>
      <c r="AY25" s="1" t="str">
        <f t="shared" si="31"/>
        <v>0</v>
      </c>
      <c r="AZ25" s="1" t="str">
        <f t="shared" si="32"/>
        <v>0</v>
      </c>
      <c r="BA25" s="1" t="str">
        <f t="shared" si="33"/>
        <v>0</v>
      </c>
      <c r="BB25" s="1" t="str">
        <f t="shared" si="34"/>
        <v>0</v>
      </c>
      <c r="BC25" s="1" t="str">
        <f t="shared" si="35"/>
        <v>0</v>
      </c>
      <c r="BD25" s="1" t="str">
        <f t="shared" si="36"/>
        <v>0</v>
      </c>
      <c r="BE25" s="1" t="str">
        <f t="shared" si="37"/>
        <v>0</v>
      </c>
      <c r="BF25" s="1" t="str">
        <f t="shared" si="38"/>
        <v>0</v>
      </c>
      <c r="BG25" s="1" t="str">
        <f t="shared" si="39"/>
        <v>0</v>
      </c>
      <c r="BH25" s="1" t="str">
        <f t="shared" si="40"/>
        <v>0</v>
      </c>
      <c r="BI25" s="1" t="str">
        <f t="shared" si="41"/>
        <v>0</v>
      </c>
      <c r="BJ25" s="1" t="str">
        <f t="shared" si="42"/>
        <v>0</v>
      </c>
      <c r="BK25" s="1" t="str">
        <f t="shared" si="43"/>
        <v>0</v>
      </c>
      <c r="BL25" s="1" t="str">
        <f>IF(C25="Naam op borst (klein)","2,5","0")</f>
        <v>0</v>
      </c>
      <c r="BM25" s="1" t="str">
        <f>IF(C25="Naam op mouw (groot)","4","0")</f>
        <v>0</v>
      </c>
      <c r="BN25" s="1" t="str">
        <f>IF(C7="Geen teambedrukking","0","0")</f>
        <v>0</v>
      </c>
      <c r="BO25" s="1" t="str">
        <f>IF(C7="Voorkant (klein onder het logo)","2,5","0")</f>
        <v>0</v>
      </c>
      <c r="BP25" s="1" t="str">
        <f>IF(C7="Achterkant (groot onder de kraai)","4","0")</f>
        <v>0</v>
      </c>
      <c r="BQ25" s="1" t="str">
        <f>IF(C7="Voorkant + Achterkant","6,5","0")</f>
        <v>0</v>
      </c>
      <c r="BR25" s="17">
        <f t="shared" si="1"/>
        <v>0</v>
      </c>
    </row>
    <row r="26" spans="1:70" ht="20" customHeight="1" x14ac:dyDescent="0.2">
      <c r="A26" s="33">
        <f t="shared" si="2"/>
        <v>18</v>
      </c>
      <c r="B26" s="57"/>
      <c r="C26" s="57"/>
      <c r="D26" s="56" t="str">
        <f t="shared" si="44"/>
        <v/>
      </c>
      <c r="E26" s="60" t="str">
        <f>IF(B26="","",BR26)</f>
        <v/>
      </c>
      <c r="S26" s="1" t="s">
        <v>24</v>
      </c>
      <c r="W26" s="1" t="str">
        <f t="shared" si="3"/>
        <v>0</v>
      </c>
      <c r="X26" s="1" t="str">
        <f t="shared" si="4"/>
        <v>0</v>
      </c>
      <c r="Y26" s="1" t="str">
        <f t="shared" si="5"/>
        <v>0</v>
      </c>
      <c r="Z26" s="1" t="str">
        <f t="shared" si="6"/>
        <v>0</v>
      </c>
      <c r="AA26" s="1" t="str">
        <f t="shared" si="7"/>
        <v>0</v>
      </c>
      <c r="AB26" s="1" t="str">
        <f t="shared" si="8"/>
        <v>0</v>
      </c>
      <c r="AC26" s="1" t="str">
        <f t="shared" si="9"/>
        <v>0</v>
      </c>
      <c r="AD26" s="1" t="str">
        <f t="shared" si="10"/>
        <v>0</v>
      </c>
      <c r="AE26" s="1" t="str">
        <f t="shared" si="11"/>
        <v>0</v>
      </c>
      <c r="AF26" s="1" t="str">
        <f t="shared" si="12"/>
        <v>0</v>
      </c>
      <c r="AG26" s="1" t="str">
        <f t="shared" si="13"/>
        <v>0</v>
      </c>
      <c r="AH26" s="1" t="str">
        <f t="shared" si="14"/>
        <v>0</v>
      </c>
      <c r="AI26" s="1" t="str">
        <f t="shared" si="15"/>
        <v>0</v>
      </c>
      <c r="AJ26" s="1" t="str">
        <f t="shared" si="16"/>
        <v>0</v>
      </c>
      <c r="AK26" s="1" t="str">
        <f t="shared" si="17"/>
        <v>0</v>
      </c>
      <c r="AL26" s="1" t="str">
        <f t="shared" si="18"/>
        <v>0</v>
      </c>
      <c r="AM26" s="1" t="str">
        <f t="shared" si="19"/>
        <v>0</v>
      </c>
      <c r="AN26" s="1" t="str">
        <f t="shared" si="20"/>
        <v>0</v>
      </c>
      <c r="AO26" s="1" t="str">
        <f t="shared" si="21"/>
        <v>0</v>
      </c>
      <c r="AP26" s="1" t="str">
        <f t="shared" si="22"/>
        <v>0</v>
      </c>
      <c r="AQ26" s="1" t="str">
        <f t="shared" si="23"/>
        <v>0</v>
      </c>
      <c r="AR26" s="1" t="str">
        <f t="shared" si="24"/>
        <v>0</v>
      </c>
      <c r="AS26" s="1" t="str">
        <f t="shared" si="25"/>
        <v>0</v>
      </c>
      <c r="AT26" s="1" t="str">
        <f t="shared" si="26"/>
        <v>0</v>
      </c>
      <c r="AU26" s="1" t="str">
        <f t="shared" si="27"/>
        <v>0</v>
      </c>
      <c r="AV26" s="1" t="str">
        <f t="shared" si="28"/>
        <v>0</v>
      </c>
      <c r="AW26" s="1" t="str">
        <f t="shared" si="29"/>
        <v>0</v>
      </c>
      <c r="AX26" s="1" t="str">
        <f t="shared" si="30"/>
        <v>0</v>
      </c>
      <c r="AY26" s="1" t="str">
        <f t="shared" si="31"/>
        <v>0</v>
      </c>
      <c r="AZ26" s="1" t="str">
        <f t="shared" si="32"/>
        <v>0</v>
      </c>
      <c r="BA26" s="1" t="str">
        <f t="shared" si="33"/>
        <v>0</v>
      </c>
      <c r="BB26" s="1" t="str">
        <f t="shared" si="34"/>
        <v>0</v>
      </c>
      <c r="BC26" s="1" t="str">
        <f t="shared" si="35"/>
        <v>0</v>
      </c>
      <c r="BD26" s="1" t="str">
        <f t="shared" si="36"/>
        <v>0</v>
      </c>
      <c r="BE26" s="1" t="str">
        <f t="shared" si="37"/>
        <v>0</v>
      </c>
      <c r="BF26" s="1" t="str">
        <f t="shared" si="38"/>
        <v>0</v>
      </c>
      <c r="BG26" s="1" t="str">
        <f t="shared" si="39"/>
        <v>0</v>
      </c>
      <c r="BH26" s="1" t="str">
        <f t="shared" si="40"/>
        <v>0</v>
      </c>
      <c r="BI26" s="1" t="str">
        <f t="shared" si="41"/>
        <v>0</v>
      </c>
      <c r="BJ26" s="1" t="str">
        <f t="shared" si="42"/>
        <v>0</v>
      </c>
      <c r="BK26" s="1" t="str">
        <f t="shared" si="43"/>
        <v>0</v>
      </c>
      <c r="BL26" s="1" t="str">
        <f>IF(C26="Naam op borst (klein)","2,5","0")</f>
        <v>0</v>
      </c>
      <c r="BM26" s="1" t="str">
        <f>IF(C26="Naam op mouw (groot)","4","0")</f>
        <v>0</v>
      </c>
      <c r="BN26" s="1" t="str">
        <f>IF(C7="Geen teambedrukking","0","0")</f>
        <v>0</v>
      </c>
      <c r="BO26" s="1" t="str">
        <f>IF(C7="Voorkant (klein onder het logo)","2,5","0")</f>
        <v>0</v>
      </c>
      <c r="BP26" s="1" t="str">
        <f>IF(C7="Achterkant (groot onder de kraai)","4","0")</f>
        <v>0</v>
      </c>
      <c r="BQ26" s="1" t="str">
        <f>IF(C7="Voorkant + Achterkant","6,5","0")</f>
        <v>0</v>
      </c>
      <c r="BR26" s="17">
        <f t="shared" si="1"/>
        <v>0</v>
      </c>
    </row>
    <row r="27" spans="1:70" ht="20" customHeight="1" x14ac:dyDescent="0.2">
      <c r="A27" s="33">
        <f t="shared" si="2"/>
        <v>19</v>
      </c>
      <c r="B27" s="57"/>
      <c r="C27" s="57"/>
      <c r="D27" s="56" t="str">
        <f t="shared" si="44"/>
        <v/>
      </c>
      <c r="E27" s="60" t="str">
        <f>IF(B27="","",BR27)</f>
        <v/>
      </c>
      <c r="S27" s="1" t="s">
        <v>25</v>
      </c>
      <c r="W27" s="1" t="str">
        <f t="shared" si="3"/>
        <v>0</v>
      </c>
      <c r="X27" s="1" t="str">
        <f t="shared" si="4"/>
        <v>0</v>
      </c>
      <c r="Y27" s="1" t="str">
        <f t="shared" si="5"/>
        <v>0</v>
      </c>
      <c r="Z27" s="1" t="str">
        <f t="shared" si="6"/>
        <v>0</v>
      </c>
      <c r="AA27" s="1" t="str">
        <f t="shared" si="7"/>
        <v>0</v>
      </c>
      <c r="AB27" s="1" t="str">
        <f t="shared" si="8"/>
        <v>0</v>
      </c>
      <c r="AC27" s="1" t="str">
        <f t="shared" si="9"/>
        <v>0</v>
      </c>
      <c r="AD27" s="1" t="str">
        <f t="shared" si="10"/>
        <v>0</v>
      </c>
      <c r="AE27" s="1" t="str">
        <f t="shared" si="11"/>
        <v>0</v>
      </c>
      <c r="AF27" s="1" t="str">
        <f t="shared" si="12"/>
        <v>0</v>
      </c>
      <c r="AG27" s="1" t="str">
        <f t="shared" si="13"/>
        <v>0</v>
      </c>
      <c r="AH27" s="1" t="str">
        <f t="shared" si="14"/>
        <v>0</v>
      </c>
      <c r="AI27" s="1" t="str">
        <f t="shared" si="15"/>
        <v>0</v>
      </c>
      <c r="AJ27" s="1" t="str">
        <f t="shared" si="16"/>
        <v>0</v>
      </c>
      <c r="AK27" s="1" t="str">
        <f t="shared" si="17"/>
        <v>0</v>
      </c>
      <c r="AL27" s="1" t="str">
        <f t="shared" si="18"/>
        <v>0</v>
      </c>
      <c r="AM27" s="1" t="str">
        <f t="shared" si="19"/>
        <v>0</v>
      </c>
      <c r="AN27" s="1" t="str">
        <f t="shared" si="20"/>
        <v>0</v>
      </c>
      <c r="AO27" s="1" t="str">
        <f t="shared" si="21"/>
        <v>0</v>
      </c>
      <c r="AP27" s="1" t="str">
        <f t="shared" si="22"/>
        <v>0</v>
      </c>
      <c r="AQ27" s="1" t="str">
        <f t="shared" si="23"/>
        <v>0</v>
      </c>
      <c r="AR27" s="1" t="str">
        <f t="shared" si="24"/>
        <v>0</v>
      </c>
      <c r="AS27" s="1" t="str">
        <f t="shared" si="25"/>
        <v>0</v>
      </c>
      <c r="AT27" s="1" t="str">
        <f t="shared" si="26"/>
        <v>0</v>
      </c>
      <c r="AU27" s="1" t="str">
        <f t="shared" si="27"/>
        <v>0</v>
      </c>
      <c r="AV27" s="1" t="str">
        <f t="shared" si="28"/>
        <v>0</v>
      </c>
      <c r="AW27" s="1" t="str">
        <f t="shared" si="29"/>
        <v>0</v>
      </c>
      <c r="AX27" s="1" t="str">
        <f t="shared" si="30"/>
        <v>0</v>
      </c>
      <c r="AY27" s="1" t="str">
        <f t="shared" si="31"/>
        <v>0</v>
      </c>
      <c r="AZ27" s="1" t="str">
        <f t="shared" si="32"/>
        <v>0</v>
      </c>
      <c r="BA27" s="1" t="str">
        <f t="shared" si="33"/>
        <v>0</v>
      </c>
      <c r="BB27" s="1" t="str">
        <f t="shared" si="34"/>
        <v>0</v>
      </c>
      <c r="BC27" s="1" t="str">
        <f t="shared" si="35"/>
        <v>0</v>
      </c>
      <c r="BD27" s="1" t="str">
        <f t="shared" si="36"/>
        <v>0</v>
      </c>
      <c r="BE27" s="1" t="str">
        <f t="shared" si="37"/>
        <v>0</v>
      </c>
      <c r="BF27" s="1" t="str">
        <f t="shared" si="38"/>
        <v>0</v>
      </c>
      <c r="BG27" s="1" t="str">
        <f t="shared" si="39"/>
        <v>0</v>
      </c>
      <c r="BH27" s="1" t="str">
        <f t="shared" si="40"/>
        <v>0</v>
      </c>
      <c r="BI27" s="1" t="str">
        <f t="shared" si="41"/>
        <v>0</v>
      </c>
      <c r="BJ27" s="1" t="str">
        <f t="shared" si="42"/>
        <v>0</v>
      </c>
      <c r="BK27" s="1" t="str">
        <f t="shared" si="43"/>
        <v>0</v>
      </c>
      <c r="BL27" s="1" t="str">
        <f>IF(C27="Naam op borst (klein)","2,5","0")</f>
        <v>0</v>
      </c>
      <c r="BM27" s="1" t="str">
        <f>IF(C27="Naam op mouw (groot)","4","0")</f>
        <v>0</v>
      </c>
      <c r="BN27" s="1" t="str">
        <f>IF(C7="Geen teambedrukking","0","0")</f>
        <v>0</v>
      </c>
      <c r="BO27" s="1" t="str">
        <f>IF(C7="Voorkant (klein onder het logo)","2,5","0")</f>
        <v>0</v>
      </c>
      <c r="BP27" s="1" t="str">
        <f>IF(C7="Achterkant (groot onder de kraai)","4","0")</f>
        <v>0</v>
      </c>
      <c r="BQ27" s="1" t="str">
        <f>IF(C7="Voorkant + Achterkant","6,5","0")</f>
        <v>0</v>
      </c>
      <c r="BR27" s="17">
        <f t="shared" si="1"/>
        <v>0</v>
      </c>
    </row>
    <row r="28" spans="1:70" ht="20" customHeight="1" x14ac:dyDescent="0.2">
      <c r="A28" s="33">
        <f t="shared" si="2"/>
        <v>20</v>
      </c>
      <c r="B28" s="57"/>
      <c r="C28" s="57"/>
      <c r="D28" s="56" t="str">
        <f t="shared" si="44"/>
        <v/>
      </c>
      <c r="E28" s="60" t="str">
        <f>IF(B28="","",BR28)</f>
        <v/>
      </c>
      <c r="S28" s="1" t="s">
        <v>26</v>
      </c>
      <c r="W28" s="1" t="str">
        <f t="shared" si="3"/>
        <v>0</v>
      </c>
      <c r="X28" s="1" t="str">
        <f t="shared" si="4"/>
        <v>0</v>
      </c>
      <c r="Y28" s="1" t="str">
        <f t="shared" si="5"/>
        <v>0</v>
      </c>
      <c r="Z28" s="1" t="str">
        <f t="shared" si="6"/>
        <v>0</v>
      </c>
      <c r="AA28" s="1" t="str">
        <f t="shared" si="7"/>
        <v>0</v>
      </c>
      <c r="AB28" s="1" t="str">
        <f t="shared" si="8"/>
        <v>0</v>
      </c>
      <c r="AC28" s="1" t="str">
        <f t="shared" si="9"/>
        <v>0</v>
      </c>
      <c r="AD28" s="1" t="str">
        <f t="shared" si="10"/>
        <v>0</v>
      </c>
      <c r="AE28" s="1" t="str">
        <f t="shared" si="11"/>
        <v>0</v>
      </c>
      <c r="AF28" s="1" t="str">
        <f t="shared" si="12"/>
        <v>0</v>
      </c>
      <c r="AG28" s="1" t="str">
        <f t="shared" si="13"/>
        <v>0</v>
      </c>
      <c r="AH28" s="1" t="str">
        <f t="shared" si="14"/>
        <v>0</v>
      </c>
      <c r="AI28" s="1" t="str">
        <f t="shared" si="15"/>
        <v>0</v>
      </c>
      <c r="AJ28" s="1" t="str">
        <f t="shared" si="16"/>
        <v>0</v>
      </c>
      <c r="AK28" s="1" t="str">
        <f t="shared" si="17"/>
        <v>0</v>
      </c>
      <c r="AL28" s="1" t="str">
        <f t="shared" si="18"/>
        <v>0</v>
      </c>
      <c r="AM28" s="1" t="str">
        <f t="shared" si="19"/>
        <v>0</v>
      </c>
      <c r="AN28" s="1" t="str">
        <f t="shared" si="20"/>
        <v>0</v>
      </c>
      <c r="AO28" s="1" t="str">
        <f t="shared" si="21"/>
        <v>0</v>
      </c>
      <c r="AP28" s="1" t="str">
        <f t="shared" si="22"/>
        <v>0</v>
      </c>
      <c r="AQ28" s="1" t="str">
        <f t="shared" si="23"/>
        <v>0</v>
      </c>
      <c r="AR28" s="1" t="str">
        <f t="shared" si="24"/>
        <v>0</v>
      </c>
      <c r="AS28" s="1" t="str">
        <f t="shared" si="25"/>
        <v>0</v>
      </c>
      <c r="AT28" s="1" t="str">
        <f t="shared" si="26"/>
        <v>0</v>
      </c>
      <c r="AU28" s="1" t="str">
        <f t="shared" si="27"/>
        <v>0</v>
      </c>
      <c r="AV28" s="1" t="str">
        <f t="shared" si="28"/>
        <v>0</v>
      </c>
      <c r="AW28" s="1" t="str">
        <f t="shared" si="29"/>
        <v>0</v>
      </c>
      <c r="AX28" s="1" t="str">
        <f t="shared" si="30"/>
        <v>0</v>
      </c>
      <c r="AY28" s="1" t="str">
        <f t="shared" si="31"/>
        <v>0</v>
      </c>
      <c r="AZ28" s="1" t="str">
        <f t="shared" si="32"/>
        <v>0</v>
      </c>
      <c r="BA28" s="1" t="str">
        <f t="shared" si="33"/>
        <v>0</v>
      </c>
      <c r="BB28" s="1" t="str">
        <f t="shared" si="34"/>
        <v>0</v>
      </c>
      <c r="BC28" s="1" t="str">
        <f t="shared" si="35"/>
        <v>0</v>
      </c>
      <c r="BD28" s="1" t="str">
        <f t="shared" si="36"/>
        <v>0</v>
      </c>
      <c r="BE28" s="1" t="str">
        <f t="shared" si="37"/>
        <v>0</v>
      </c>
      <c r="BF28" s="1" t="str">
        <f t="shared" si="38"/>
        <v>0</v>
      </c>
      <c r="BG28" s="1" t="str">
        <f t="shared" si="39"/>
        <v>0</v>
      </c>
      <c r="BH28" s="1" t="str">
        <f t="shared" si="40"/>
        <v>0</v>
      </c>
      <c r="BI28" s="1" t="str">
        <f t="shared" si="41"/>
        <v>0</v>
      </c>
      <c r="BJ28" s="1" t="str">
        <f t="shared" si="42"/>
        <v>0</v>
      </c>
      <c r="BK28" s="1" t="str">
        <f t="shared" si="43"/>
        <v>0</v>
      </c>
      <c r="BL28" s="1" t="str">
        <f>IF(C28="Naam op borst (klein)","2,5","0")</f>
        <v>0</v>
      </c>
      <c r="BM28" s="1" t="str">
        <f>IF(C28="Naam op mouw (groot)","4","0")</f>
        <v>0</v>
      </c>
      <c r="BN28" s="1" t="str">
        <f>IF(C7="Geen teambedrukking","0","0")</f>
        <v>0</v>
      </c>
      <c r="BO28" s="1" t="str">
        <f>IF(C7="Voorkant (klein onder het logo)","2,5","0")</f>
        <v>0</v>
      </c>
      <c r="BP28" s="1" t="str">
        <f>IF(C7="Achterkant (groot onder de kraai)","4","0")</f>
        <v>0</v>
      </c>
      <c r="BQ28" s="1" t="str">
        <f>IF(C7="Voorkant + Achterkant","6,5","0")</f>
        <v>0</v>
      </c>
      <c r="BR28" s="17">
        <f t="shared" si="1"/>
        <v>0</v>
      </c>
    </row>
    <row r="29" spans="1:70" ht="20" customHeight="1" x14ac:dyDescent="0.2">
      <c r="A29" s="33">
        <f t="shared" si="2"/>
        <v>21</v>
      </c>
      <c r="B29" s="57"/>
      <c r="C29" s="57"/>
      <c r="D29" s="56" t="str">
        <f t="shared" si="44"/>
        <v/>
      </c>
      <c r="E29" s="60" t="str">
        <f>IF(B29="","",BR29)</f>
        <v/>
      </c>
      <c r="S29" s="1" t="s">
        <v>27</v>
      </c>
      <c r="W29" s="1" t="str">
        <f t="shared" si="3"/>
        <v>0</v>
      </c>
      <c r="X29" s="1" t="str">
        <f t="shared" si="4"/>
        <v>0</v>
      </c>
      <c r="Y29" s="1" t="str">
        <f t="shared" si="5"/>
        <v>0</v>
      </c>
      <c r="Z29" s="1" t="str">
        <f t="shared" si="6"/>
        <v>0</v>
      </c>
      <c r="AA29" s="1" t="str">
        <f t="shared" si="7"/>
        <v>0</v>
      </c>
      <c r="AB29" s="1" t="str">
        <f t="shared" si="8"/>
        <v>0</v>
      </c>
      <c r="AC29" s="1" t="str">
        <f t="shared" si="9"/>
        <v>0</v>
      </c>
      <c r="AD29" s="1" t="str">
        <f t="shared" si="10"/>
        <v>0</v>
      </c>
      <c r="AE29" s="1" t="str">
        <f t="shared" si="11"/>
        <v>0</v>
      </c>
      <c r="AF29" s="1" t="str">
        <f t="shared" si="12"/>
        <v>0</v>
      </c>
      <c r="AG29" s="1" t="str">
        <f t="shared" si="13"/>
        <v>0</v>
      </c>
      <c r="AH29" s="1" t="str">
        <f t="shared" si="14"/>
        <v>0</v>
      </c>
      <c r="AI29" s="1" t="str">
        <f t="shared" si="15"/>
        <v>0</v>
      </c>
      <c r="AJ29" s="1" t="str">
        <f t="shared" si="16"/>
        <v>0</v>
      </c>
      <c r="AK29" s="1" t="str">
        <f t="shared" si="17"/>
        <v>0</v>
      </c>
      <c r="AL29" s="1" t="str">
        <f t="shared" si="18"/>
        <v>0</v>
      </c>
      <c r="AM29" s="1" t="str">
        <f t="shared" si="19"/>
        <v>0</v>
      </c>
      <c r="AN29" s="1" t="str">
        <f t="shared" si="20"/>
        <v>0</v>
      </c>
      <c r="AO29" s="1" t="str">
        <f t="shared" si="21"/>
        <v>0</v>
      </c>
      <c r="AP29" s="1" t="str">
        <f t="shared" si="22"/>
        <v>0</v>
      </c>
      <c r="AQ29" s="1" t="str">
        <f t="shared" si="23"/>
        <v>0</v>
      </c>
      <c r="AR29" s="1" t="str">
        <f t="shared" si="24"/>
        <v>0</v>
      </c>
      <c r="AS29" s="1" t="str">
        <f t="shared" si="25"/>
        <v>0</v>
      </c>
      <c r="AT29" s="1" t="str">
        <f t="shared" si="26"/>
        <v>0</v>
      </c>
      <c r="AU29" s="1" t="str">
        <f t="shared" si="27"/>
        <v>0</v>
      </c>
      <c r="AV29" s="1" t="str">
        <f t="shared" si="28"/>
        <v>0</v>
      </c>
      <c r="AW29" s="1" t="str">
        <f t="shared" si="29"/>
        <v>0</v>
      </c>
      <c r="AX29" s="1" t="str">
        <f t="shared" si="30"/>
        <v>0</v>
      </c>
      <c r="AY29" s="1" t="str">
        <f t="shared" si="31"/>
        <v>0</v>
      </c>
      <c r="AZ29" s="1" t="str">
        <f t="shared" si="32"/>
        <v>0</v>
      </c>
      <c r="BA29" s="1" t="str">
        <f t="shared" si="33"/>
        <v>0</v>
      </c>
      <c r="BB29" s="1" t="str">
        <f t="shared" si="34"/>
        <v>0</v>
      </c>
      <c r="BC29" s="1" t="str">
        <f t="shared" si="35"/>
        <v>0</v>
      </c>
      <c r="BD29" s="1" t="str">
        <f t="shared" si="36"/>
        <v>0</v>
      </c>
      <c r="BE29" s="1" t="str">
        <f t="shared" si="37"/>
        <v>0</v>
      </c>
      <c r="BF29" s="1" t="str">
        <f t="shared" si="38"/>
        <v>0</v>
      </c>
      <c r="BG29" s="1" t="str">
        <f t="shared" si="39"/>
        <v>0</v>
      </c>
      <c r="BH29" s="1" t="str">
        <f t="shared" si="40"/>
        <v>0</v>
      </c>
      <c r="BI29" s="1" t="str">
        <f t="shared" si="41"/>
        <v>0</v>
      </c>
      <c r="BJ29" s="1" t="str">
        <f t="shared" si="42"/>
        <v>0</v>
      </c>
      <c r="BK29" s="1" t="str">
        <f t="shared" si="43"/>
        <v>0</v>
      </c>
      <c r="BL29" s="1" t="str">
        <f>IF(C29="Naam op borst (klein)","2,5","0")</f>
        <v>0</v>
      </c>
      <c r="BM29" s="1" t="str">
        <f>IF(C29="Naam op mouw (groot)","4","0")</f>
        <v>0</v>
      </c>
      <c r="BN29" s="1" t="str">
        <f>IF(C7="Geen teambedrukking","0","0")</f>
        <v>0</v>
      </c>
      <c r="BO29" s="1" t="str">
        <f>IF(C7="Voorkant (klein onder het logo)","2,5","0")</f>
        <v>0</v>
      </c>
      <c r="BP29" s="1" t="str">
        <f>IF(C7="Achterkant (groot onder de kraai)","4","0")</f>
        <v>0</v>
      </c>
      <c r="BQ29" s="1" t="str">
        <f>IF(C7="Voorkant + Achterkant","6,5","0")</f>
        <v>0</v>
      </c>
      <c r="BR29" s="17">
        <f t="shared" si="1"/>
        <v>0</v>
      </c>
    </row>
    <row r="30" spans="1:70" ht="20" customHeight="1" x14ac:dyDescent="0.2">
      <c r="A30" s="33">
        <f t="shared" si="2"/>
        <v>22</v>
      </c>
      <c r="B30" s="57"/>
      <c r="C30" s="57"/>
      <c r="D30" s="56" t="str">
        <f t="shared" si="44"/>
        <v/>
      </c>
      <c r="E30" s="60" t="str">
        <f>IF(B30="","",BR30)</f>
        <v/>
      </c>
      <c r="S30" s="1" t="s">
        <v>28</v>
      </c>
      <c r="W30" s="1" t="str">
        <f t="shared" si="3"/>
        <v>0</v>
      </c>
      <c r="X30" s="1" t="str">
        <f t="shared" si="4"/>
        <v>0</v>
      </c>
      <c r="Y30" s="1" t="str">
        <f t="shared" si="5"/>
        <v>0</v>
      </c>
      <c r="Z30" s="1" t="str">
        <f t="shared" si="6"/>
        <v>0</v>
      </c>
      <c r="AA30" s="1" t="str">
        <f t="shared" si="7"/>
        <v>0</v>
      </c>
      <c r="AB30" s="1" t="str">
        <f t="shared" si="8"/>
        <v>0</v>
      </c>
      <c r="AC30" s="1" t="str">
        <f t="shared" si="9"/>
        <v>0</v>
      </c>
      <c r="AD30" s="1" t="str">
        <f t="shared" si="10"/>
        <v>0</v>
      </c>
      <c r="AE30" s="1" t="str">
        <f t="shared" si="11"/>
        <v>0</v>
      </c>
      <c r="AF30" s="1" t="str">
        <f t="shared" si="12"/>
        <v>0</v>
      </c>
      <c r="AG30" s="1" t="str">
        <f t="shared" si="13"/>
        <v>0</v>
      </c>
      <c r="AH30" s="1" t="str">
        <f t="shared" si="14"/>
        <v>0</v>
      </c>
      <c r="AI30" s="1" t="str">
        <f t="shared" si="15"/>
        <v>0</v>
      </c>
      <c r="AJ30" s="1" t="str">
        <f t="shared" si="16"/>
        <v>0</v>
      </c>
      <c r="AK30" s="1" t="str">
        <f t="shared" si="17"/>
        <v>0</v>
      </c>
      <c r="AL30" s="1" t="str">
        <f t="shared" si="18"/>
        <v>0</v>
      </c>
      <c r="AM30" s="1" t="str">
        <f t="shared" si="19"/>
        <v>0</v>
      </c>
      <c r="AN30" s="1" t="str">
        <f t="shared" si="20"/>
        <v>0</v>
      </c>
      <c r="AO30" s="1" t="str">
        <f t="shared" si="21"/>
        <v>0</v>
      </c>
      <c r="AP30" s="1" t="str">
        <f t="shared" si="22"/>
        <v>0</v>
      </c>
      <c r="AQ30" s="1" t="str">
        <f t="shared" si="23"/>
        <v>0</v>
      </c>
      <c r="AR30" s="1" t="str">
        <f t="shared" si="24"/>
        <v>0</v>
      </c>
      <c r="AS30" s="1" t="str">
        <f t="shared" si="25"/>
        <v>0</v>
      </c>
      <c r="AT30" s="1" t="str">
        <f t="shared" si="26"/>
        <v>0</v>
      </c>
      <c r="AU30" s="1" t="str">
        <f t="shared" si="27"/>
        <v>0</v>
      </c>
      <c r="AV30" s="1" t="str">
        <f t="shared" si="28"/>
        <v>0</v>
      </c>
      <c r="AW30" s="1" t="str">
        <f t="shared" si="29"/>
        <v>0</v>
      </c>
      <c r="AX30" s="1" t="str">
        <f t="shared" si="30"/>
        <v>0</v>
      </c>
      <c r="AY30" s="1" t="str">
        <f t="shared" si="31"/>
        <v>0</v>
      </c>
      <c r="AZ30" s="1" t="str">
        <f t="shared" si="32"/>
        <v>0</v>
      </c>
      <c r="BA30" s="1" t="str">
        <f t="shared" si="33"/>
        <v>0</v>
      </c>
      <c r="BB30" s="1" t="str">
        <f t="shared" si="34"/>
        <v>0</v>
      </c>
      <c r="BC30" s="1" t="str">
        <f t="shared" si="35"/>
        <v>0</v>
      </c>
      <c r="BD30" s="1" t="str">
        <f t="shared" si="36"/>
        <v>0</v>
      </c>
      <c r="BE30" s="1" t="str">
        <f t="shared" si="37"/>
        <v>0</v>
      </c>
      <c r="BF30" s="1" t="str">
        <f t="shared" si="38"/>
        <v>0</v>
      </c>
      <c r="BG30" s="1" t="str">
        <f t="shared" si="39"/>
        <v>0</v>
      </c>
      <c r="BH30" s="1" t="str">
        <f t="shared" si="40"/>
        <v>0</v>
      </c>
      <c r="BI30" s="1" t="str">
        <f t="shared" si="41"/>
        <v>0</v>
      </c>
      <c r="BJ30" s="1" t="str">
        <f t="shared" si="42"/>
        <v>0</v>
      </c>
      <c r="BK30" s="1" t="str">
        <f t="shared" si="43"/>
        <v>0</v>
      </c>
      <c r="BL30" s="1" t="str">
        <f>IF(C30="Naam op borst (klein)","2,5","0")</f>
        <v>0</v>
      </c>
      <c r="BM30" s="1" t="str">
        <f>IF(C30="Naam op mouw (groot)","4","0")</f>
        <v>0</v>
      </c>
      <c r="BN30" s="1" t="str">
        <f>IF(C7="Geen teambedrukking","0","0")</f>
        <v>0</v>
      </c>
      <c r="BO30" s="1" t="str">
        <f>IF(C7="Voorkant (klein onder het logo)","2,5","0")</f>
        <v>0</v>
      </c>
      <c r="BP30" s="1" t="str">
        <f>IF(C7="Achterkant (groot onder de kraai)","4","0")</f>
        <v>0</v>
      </c>
      <c r="BQ30" s="1" t="str">
        <f>IF(C7="Voorkant + Achterkant","6,5","0")</f>
        <v>0</v>
      </c>
      <c r="BR30" s="17">
        <f t="shared" si="1"/>
        <v>0</v>
      </c>
    </row>
    <row r="31" spans="1:70" ht="20" customHeight="1" x14ac:dyDescent="0.2">
      <c r="A31" s="33">
        <f t="shared" si="2"/>
        <v>23</v>
      </c>
      <c r="B31" s="57"/>
      <c r="C31" s="57"/>
      <c r="D31" s="56" t="str">
        <f t="shared" si="44"/>
        <v/>
      </c>
      <c r="E31" s="60" t="str">
        <f>IF(B31="","",BR31)</f>
        <v/>
      </c>
      <c r="S31" s="1" t="s">
        <v>29</v>
      </c>
      <c r="W31" s="1" t="str">
        <f t="shared" si="3"/>
        <v>0</v>
      </c>
      <c r="X31" s="1" t="str">
        <f t="shared" si="4"/>
        <v>0</v>
      </c>
      <c r="Y31" s="1" t="str">
        <f t="shared" si="5"/>
        <v>0</v>
      </c>
      <c r="Z31" s="1" t="str">
        <f t="shared" si="6"/>
        <v>0</v>
      </c>
      <c r="AA31" s="1" t="str">
        <f t="shared" si="7"/>
        <v>0</v>
      </c>
      <c r="AB31" s="1" t="str">
        <f t="shared" si="8"/>
        <v>0</v>
      </c>
      <c r="AC31" s="1" t="str">
        <f t="shared" si="9"/>
        <v>0</v>
      </c>
      <c r="AD31" s="1" t="str">
        <f t="shared" si="10"/>
        <v>0</v>
      </c>
      <c r="AE31" s="1" t="str">
        <f t="shared" si="11"/>
        <v>0</v>
      </c>
      <c r="AF31" s="1" t="str">
        <f t="shared" si="12"/>
        <v>0</v>
      </c>
      <c r="AG31" s="1" t="str">
        <f t="shared" si="13"/>
        <v>0</v>
      </c>
      <c r="AH31" s="1" t="str">
        <f t="shared" si="14"/>
        <v>0</v>
      </c>
      <c r="AI31" s="1" t="str">
        <f t="shared" si="15"/>
        <v>0</v>
      </c>
      <c r="AJ31" s="1" t="str">
        <f t="shared" si="16"/>
        <v>0</v>
      </c>
      <c r="AK31" s="1" t="str">
        <f t="shared" si="17"/>
        <v>0</v>
      </c>
      <c r="AL31" s="1" t="str">
        <f t="shared" si="18"/>
        <v>0</v>
      </c>
      <c r="AM31" s="1" t="str">
        <f t="shared" si="19"/>
        <v>0</v>
      </c>
      <c r="AN31" s="1" t="str">
        <f t="shared" si="20"/>
        <v>0</v>
      </c>
      <c r="AO31" s="1" t="str">
        <f t="shared" si="21"/>
        <v>0</v>
      </c>
      <c r="AP31" s="1" t="str">
        <f t="shared" si="22"/>
        <v>0</v>
      </c>
      <c r="AQ31" s="1" t="str">
        <f t="shared" si="23"/>
        <v>0</v>
      </c>
      <c r="AR31" s="1" t="str">
        <f t="shared" si="24"/>
        <v>0</v>
      </c>
      <c r="AS31" s="1" t="str">
        <f t="shared" si="25"/>
        <v>0</v>
      </c>
      <c r="AT31" s="1" t="str">
        <f t="shared" si="26"/>
        <v>0</v>
      </c>
      <c r="AU31" s="1" t="str">
        <f t="shared" si="27"/>
        <v>0</v>
      </c>
      <c r="AV31" s="1" t="str">
        <f t="shared" si="28"/>
        <v>0</v>
      </c>
      <c r="AW31" s="1" t="str">
        <f t="shared" si="29"/>
        <v>0</v>
      </c>
      <c r="AX31" s="1" t="str">
        <f t="shared" si="30"/>
        <v>0</v>
      </c>
      <c r="AY31" s="1" t="str">
        <f t="shared" si="31"/>
        <v>0</v>
      </c>
      <c r="AZ31" s="1" t="str">
        <f t="shared" si="32"/>
        <v>0</v>
      </c>
      <c r="BA31" s="1" t="str">
        <f t="shared" si="33"/>
        <v>0</v>
      </c>
      <c r="BB31" s="1" t="str">
        <f t="shared" si="34"/>
        <v>0</v>
      </c>
      <c r="BC31" s="1" t="str">
        <f t="shared" si="35"/>
        <v>0</v>
      </c>
      <c r="BD31" s="1" t="str">
        <f t="shared" si="36"/>
        <v>0</v>
      </c>
      <c r="BE31" s="1" t="str">
        <f t="shared" si="37"/>
        <v>0</v>
      </c>
      <c r="BF31" s="1" t="str">
        <f t="shared" si="38"/>
        <v>0</v>
      </c>
      <c r="BG31" s="1" t="str">
        <f t="shared" si="39"/>
        <v>0</v>
      </c>
      <c r="BH31" s="1" t="str">
        <f t="shared" si="40"/>
        <v>0</v>
      </c>
      <c r="BI31" s="1" t="str">
        <f t="shared" si="41"/>
        <v>0</v>
      </c>
      <c r="BJ31" s="1" t="str">
        <f t="shared" si="42"/>
        <v>0</v>
      </c>
      <c r="BK31" s="1" t="str">
        <f t="shared" si="43"/>
        <v>0</v>
      </c>
      <c r="BL31" s="1" t="str">
        <f>IF(C31="Naam op borst (klein)","2,5","0")</f>
        <v>0</v>
      </c>
      <c r="BM31" s="1" t="str">
        <f>IF(C31="Naam op mouw (groot)","4","0")</f>
        <v>0</v>
      </c>
      <c r="BN31" s="1" t="str">
        <f>IF(C7="Geen teambedrukking","0","0")</f>
        <v>0</v>
      </c>
      <c r="BO31" s="1" t="str">
        <f>IF(C7="Voorkant (klein onder het logo)","2,5","0")</f>
        <v>0</v>
      </c>
      <c r="BP31" s="1" t="str">
        <f>IF(C7="Achterkant (groot onder de kraai)","4","0")</f>
        <v>0</v>
      </c>
      <c r="BQ31" s="1" t="str">
        <f>IF(C7="Voorkant + Achterkant","6,5","0")</f>
        <v>0</v>
      </c>
      <c r="BR31" s="17">
        <f t="shared" si="1"/>
        <v>0</v>
      </c>
    </row>
    <row r="32" spans="1:70" ht="20" customHeight="1" x14ac:dyDescent="0.2">
      <c r="A32" s="33">
        <f t="shared" si="2"/>
        <v>24</v>
      </c>
      <c r="B32" s="57"/>
      <c r="C32" s="57"/>
      <c r="D32" s="56" t="str">
        <f t="shared" si="44"/>
        <v/>
      </c>
      <c r="E32" s="60" t="str">
        <f>IF(B32="","",BR32)</f>
        <v/>
      </c>
      <c r="S32" s="1" t="s">
        <v>30</v>
      </c>
      <c r="W32" s="1" t="str">
        <f t="shared" si="3"/>
        <v>0</v>
      </c>
      <c r="X32" s="1" t="str">
        <f t="shared" si="4"/>
        <v>0</v>
      </c>
      <c r="Y32" s="1" t="str">
        <f t="shared" si="5"/>
        <v>0</v>
      </c>
      <c r="Z32" s="1" t="str">
        <f t="shared" si="6"/>
        <v>0</v>
      </c>
      <c r="AA32" s="1" t="str">
        <f t="shared" si="7"/>
        <v>0</v>
      </c>
      <c r="AB32" s="1" t="str">
        <f t="shared" si="8"/>
        <v>0</v>
      </c>
      <c r="AC32" s="1" t="str">
        <f t="shared" si="9"/>
        <v>0</v>
      </c>
      <c r="AD32" s="1" t="str">
        <f t="shared" si="10"/>
        <v>0</v>
      </c>
      <c r="AE32" s="1" t="str">
        <f t="shared" si="11"/>
        <v>0</v>
      </c>
      <c r="AF32" s="1" t="str">
        <f t="shared" si="12"/>
        <v>0</v>
      </c>
      <c r="AG32" s="1" t="str">
        <f t="shared" si="13"/>
        <v>0</v>
      </c>
      <c r="AH32" s="1" t="str">
        <f t="shared" si="14"/>
        <v>0</v>
      </c>
      <c r="AI32" s="1" t="str">
        <f t="shared" si="15"/>
        <v>0</v>
      </c>
      <c r="AJ32" s="1" t="str">
        <f t="shared" si="16"/>
        <v>0</v>
      </c>
      <c r="AK32" s="1" t="str">
        <f t="shared" si="17"/>
        <v>0</v>
      </c>
      <c r="AL32" s="1" t="str">
        <f t="shared" si="18"/>
        <v>0</v>
      </c>
      <c r="AM32" s="1" t="str">
        <f t="shared" si="19"/>
        <v>0</v>
      </c>
      <c r="AN32" s="1" t="str">
        <f t="shared" si="20"/>
        <v>0</v>
      </c>
      <c r="AO32" s="1" t="str">
        <f t="shared" si="21"/>
        <v>0</v>
      </c>
      <c r="AP32" s="1" t="str">
        <f t="shared" si="22"/>
        <v>0</v>
      </c>
      <c r="AQ32" s="1" t="str">
        <f t="shared" si="23"/>
        <v>0</v>
      </c>
      <c r="AR32" s="1" t="str">
        <f t="shared" si="24"/>
        <v>0</v>
      </c>
      <c r="AS32" s="1" t="str">
        <f t="shared" si="25"/>
        <v>0</v>
      </c>
      <c r="AT32" s="1" t="str">
        <f t="shared" si="26"/>
        <v>0</v>
      </c>
      <c r="AU32" s="1" t="str">
        <f t="shared" si="27"/>
        <v>0</v>
      </c>
      <c r="AV32" s="1" t="str">
        <f t="shared" si="28"/>
        <v>0</v>
      </c>
      <c r="AW32" s="1" t="str">
        <f t="shared" si="29"/>
        <v>0</v>
      </c>
      <c r="AX32" s="1" t="str">
        <f t="shared" si="30"/>
        <v>0</v>
      </c>
      <c r="AY32" s="1" t="str">
        <f t="shared" si="31"/>
        <v>0</v>
      </c>
      <c r="AZ32" s="1" t="str">
        <f t="shared" si="32"/>
        <v>0</v>
      </c>
      <c r="BA32" s="1" t="str">
        <f t="shared" si="33"/>
        <v>0</v>
      </c>
      <c r="BB32" s="1" t="str">
        <f t="shared" si="34"/>
        <v>0</v>
      </c>
      <c r="BC32" s="1" t="str">
        <f t="shared" si="35"/>
        <v>0</v>
      </c>
      <c r="BD32" s="1" t="str">
        <f t="shared" si="36"/>
        <v>0</v>
      </c>
      <c r="BE32" s="1" t="str">
        <f t="shared" si="37"/>
        <v>0</v>
      </c>
      <c r="BF32" s="1" t="str">
        <f t="shared" si="38"/>
        <v>0</v>
      </c>
      <c r="BG32" s="1" t="str">
        <f t="shared" si="39"/>
        <v>0</v>
      </c>
      <c r="BH32" s="1" t="str">
        <f t="shared" si="40"/>
        <v>0</v>
      </c>
      <c r="BI32" s="1" t="str">
        <f t="shared" si="41"/>
        <v>0</v>
      </c>
      <c r="BJ32" s="1" t="str">
        <f t="shared" si="42"/>
        <v>0</v>
      </c>
      <c r="BK32" s="1" t="str">
        <f t="shared" si="43"/>
        <v>0</v>
      </c>
      <c r="BL32" s="1" t="str">
        <f>IF(C32="Naam op borst (klein)","2,5","0")</f>
        <v>0</v>
      </c>
      <c r="BM32" s="1" t="str">
        <f>IF(C32="Naam op mouw (groot)","4","0")</f>
        <v>0</v>
      </c>
      <c r="BN32" s="1" t="str">
        <f>IF(C7="Geen teambedrukking","0","0")</f>
        <v>0</v>
      </c>
      <c r="BO32" s="1" t="str">
        <f>IF(C7="Voorkant (klein onder het logo)","2,5","0")</f>
        <v>0</v>
      </c>
      <c r="BP32" s="1" t="str">
        <f>IF(C7="Achterkant (groot onder de kraai)","4","0")</f>
        <v>0</v>
      </c>
      <c r="BQ32" s="1" t="str">
        <f>IF(C7="Voorkant + Achterkant","6,5","0")</f>
        <v>0</v>
      </c>
      <c r="BR32" s="17">
        <f t="shared" si="1"/>
        <v>0</v>
      </c>
    </row>
    <row r="33" spans="1:70" ht="20" customHeight="1" thickBot="1" x14ac:dyDescent="0.25">
      <c r="A33" s="34">
        <f t="shared" si="2"/>
        <v>25</v>
      </c>
      <c r="B33" s="58"/>
      <c r="C33" s="58"/>
      <c r="D33" s="56" t="str">
        <f t="shared" si="44"/>
        <v/>
      </c>
      <c r="E33" s="61" t="str">
        <f>IF(B33="","",BR33)</f>
        <v/>
      </c>
      <c r="S33" s="1" t="s">
        <v>31</v>
      </c>
      <c r="W33" s="1" t="str">
        <f t="shared" si="3"/>
        <v>0</v>
      </c>
      <c r="X33" s="1" t="str">
        <f t="shared" si="4"/>
        <v>0</v>
      </c>
      <c r="Y33" s="1" t="str">
        <f t="shared" si="5"/>
        <v>0</v>
      </c>
      <c r="Z33" s="1" t="str">
        <f t="shared" si="6"/>
        <v>0</v>
      </c>
      <c r="AA33" s="1" t="str">
        <f t="shared" si="7"/>
        <v>0</v>
      </c>
      <c r="AB33" s="1" t="str">
        <f t="shared" si="8"/>
        <v>0</v>
      </c>
      <c r="AC33" s="1" t="str">
        <f t="shared" si="9"/>
        <v>0</v>
      </c>
      <c r="AD33" s="1" t="str">
        <f t="shared" si="10"/>
        <v>0</v>
      </c>
      <c r="AE33" s="1" t="str">
        <f t="shared" si="11"/>
        <v>0</v>
      </c>
      <c r="AF33" s="1" t="str">
        <f t="shared" si="12"/>
        <v>0</v>
      </c>
      <c r="AG33" s="1" t="str">
        <f t="shared" si="13"/>
        <v>0</v>
      </c>
      <c r="AH33" s="1" t="str">
        <f t="shared" si="14"/>
        <v>0</v>
      </c>
      <c r="AI33" s="1" t="str">
        <f t="shared" si="15"/>
        <v>0</v>
      </c>
      <c r="AJ33" s="1" t="str">
        <f t="shared" si="16"/>
        <v>0</v>
      </c>
      <c r="AK33" s="1" t="str">
        <f t="shared" si="17"/>
        <v>0</v>
      </c>
      <c r="AL33" s="1" t="str">
        <f t="shared" si="18"/>
        <v>0</v>
      </c>
      <c r="AM33" s="1" t="str">
        <f t="shared" si="19"/>
        <v>0</v>
      </c>
      <c r="AN33" s="1" t="str">
        <f t="shared" si="20"/>
        <v>0</v>
      </c>
      <c r="AO33" s="1" t="str">
        <f t="shared" si="21"/>
        <v>0</v>
      </c>
      <c r="AP33" s="1" t="str">
        <f t="shared" si="22"/>
        <v>0</v>
      </c>
      <c r="AQ33" s="1" t="str">
        <f t="shared" si="23"/>
        <v>0</v>
      </c>
      <c r="AR33" s="1" t="str">
        <f t="shared" si="24"/>
        <v>0</v>
      </c>
      <c r="AS33" s="1" t="str">
        <f t="shared" si="25"/>
        <v>0</v>
      </c>
      <c r="AT33" s="1" t="str">
        <f t="shared" si="26"/>
        <v>0</v>
      </c>
      <c r="AU33" s="1" t="str">
        <f t="shared" si="27"/>
        <v>0</v>
      </c>
      <c r="AV33" s="1" t="str">
        <f t="shared" si="28"/>
        <v>0</v>
      </c>
      <c r="AW33" s="1" t="str">
        <f t="shared" si="29"/>
        <v>0</v>
      </c>
      <c r="AX33" s="1" t="str">
        <f t="shared" si="30"/>
        <v>0</v>
      </c>
      <c r="AY33" s="1" t="str">
        <f t="shared" si="31"/>
        <v>0</v>
      </c>
      <c r="AZ33" s="1" t="str">
        <f t="shared" si="32"/>
        <v>0</v>
      </c>
      <c r="BA33" s="1" t="str">
        <f t="shared" si="33"/>
        <v>0</v>
      </c>
      <c r="BB33" s="1" t="str">
        <f t="shared" si="34"/>
        <v>0</v>
      </c>
      <c r="BC33" s="1" t="str">
        <f t="shared" si="35"/>
        <v>0</v>
      </c>
      <c r="BD33" s="1" t="str">
        <f t="shared" si="36"/>
        <v>0</v>
      </c>
      <c r="BE33" s="1" t="str">
        <f t="shared" si="37"/>
        <v>0</v>
      </c>
      <c r="BF33" s="1" t="str">
        <f t="shared" si="38"/>
        <v>0</v>
      </c>
      <c r="BG33" s="1" t="str">
        <f t="shared" si="39"/>
        <v>0</v>
      </c>
      <c r="BH33" s="1" t="str">
        <f t="shared" si="40"/>
        <v>0</v>
      </c>
      <c r="BI33" s="1" t="str">
        <f t="shared" si="41"/>
        <v>0</v>
      </c>
      <c r="BJ33" s="1" t="str">
        <f t="shared" si="42"/>
        <v>0</v>
      </c>
      <c r="BK33" s="1" t="str">
        <f t="shared" si="43"/>
        <v>0</v>
      </c>
      <c r="BL33" s="1" t="str">
        <f>IF(C33="Naam op borst (klein)","2,5","0")</f>
        <v>0</v>
      </c>
      <c r="BM33" s="1" t="str">
        <f>IF(C33="Naam op mouw (groot)","4","0")</f>
        <v>0</v>
      </c>
      <c r="BN33" s="1" t="str">
        <f>IF(C7="Geen teambedrukking","0","0")</f>
        <v>0</v>
      </c>
      <c r="BO33" s="1" t="str">
        <f>IF(C7="Voorkant (klein onder het logo)","2,5","0")</f>
        <v>0</v>
      </c>
      <c r="BP33" s="1" t="str">
        <f>IF(C7="Achterkant (groot onder de kraai)","4","0")</f>
        <v>0</v>
      </c>
      <c r="BQ33" s="1" t="str">
        <f>IF(C7="Voorkant + Achterkant","6,5","0")</f>
        <v>0</v>
      </c>
      <c r="BR33" s="17">
        <f t="shared" si="1"/>
        <v>0</v>
      </c>
    </row>
    <row r="34" spans="1:70" ht="20" customHeight="1" thickBot="1" x14ac:dyDescent="0.3">
      <c r="A34" s="30" t="s">
        <v>59</v>
      </c>
      <c r="B34" s="31"/>
      <c r="C34" s="31"/>
      <c r="D34" s="31"/>
      <c r="E34" s="62">
        <f>SUM(E9:E32)</f>
        <v>0</v>
      </c>
      <c r="S34" s="1" t="s">
        <v>32</v>
      </c>
    </row>
    <row r="35" spans="1:70" x14ac:dyDescent="0.2">
      <c r="S35" s="1" t="s">
        <v>33</v>
      </c>
    </row>
    <row r="36" spans="1:70" x14ac:dyDescent="0.2">
      <c r="S36" s="1" t="s">
        <v>34</v>
      </c>
    </row>
    <row r="37" spans="1:70" x14ac:dyDescent="0.2">
      <c r="S37" s="1" t="s">
        <v>35</v>
      </c>
    </row>
    <row r="38" spans="1:70" x14ac:dyDescent="0.2">
      <c r="S38" s="1" t="s">
        <v>36</v>
      </c>
    </row>
    <row r="39" spans="1:70" x14ac:dyDescent="0.2">
      <c r="S39" s="1" t="s">
        <v>37</v>
      </c>
    </row>
    <row r="40" spans="1:70" x14ac:dyDescent="0.2">
      <c r="S40" s="1" t="s">
        <v>38</v>
      </c>
    </row>
    <row r="41" spans="1:70" x14ac:dyDescent="0.2">
      <c r="S41" s="1" t="s">
        <v>39</v>
      </c>
    </row>
  </sheetData>
  <sheetProtection algorithmName="SHA-512" hashValue="T416AP4bDJsVH9P3UTYnPmrKpEGSEKHYN4ObexrN2n9G823pj5VPtjIuRC9GjFF7Mp0E7864mNSJZx+ygRCx1g==" saltValue="/CQVsGteq6MPyZWZDEY1bw==" spinCount="100000" sheet="1" objects="1" scenarios="1" selectLockedCells="1"/>
  <mergeCells count="72">
    <mergeCell ref="G21:P21"/>
    <mergeCell ref="Q22:Q23"/>
    <mergeCell ref="A34:D34"/>
    <mergeCell ref="G2:Q2"/>
    <mergeCell ref="H6:M6"/>
    <mergeCell ref="H3:P5"/>
    <mergeCell ref="G9:P9"/>
    <mergeCell ref="Q10:Q11"/>
    <mergeCell ref="G13:P13"/>
    <mergeCell ref="Q14:Q15"/>
    <mergeCell ref="G17:P17"/>
    <mergeCell ref="Q18:Q19"/>
    <mergeCell ref="BR1:BR8"/>
    <mergeCell ref="A2:E2"/>
    <mergeCell ref="A3:B3"/>
    <mergeCell ref="C3:E3"/>
    <mergeCell ref="A4:B4"/>
    <mergeCell ref="C4:E4"/>
    <mergeCell ref="A5:B5"/>
    <mergeCell ref="C5:E5"/>
    <mergeCell ref="A6:B6"/>
    <mergeCell ref="C6:E6"/>
    <mergeCell ref="BL1:BL8"/>
    <mergeCell ref="BM1:BM8"/>
    <mergeCell ref="BN1:BN8"/>
    <mergeCell ref="BO1:BO8"/>
    <mergeCell ref="BP1:BP8"/>
    <mergeCell ref="BQ1:BQ8"/>
    <mergeCell ref="BF1:BF8"/>
    <mergeCell ref="BG1:BG8"/>
    <mergeCell ref="BH1:BH8"/>
    <mergeCell ref="BI1:BI8"/>
    <mergeCell ref="BJ1:BJ8"/>
    <mergeCell ref="BK1:BK8"/>
    <mergeCell ref="AZ1:AZ8"/>
    <mergeCell ref="BA1:BA8"/>
    <mergeCell ref="BB1:BB8"/>
    <mergeCell ref="BC1:BC8"/>
    <mergeCell ref="BD1:BD8"/>
    <mergeCell ref="BE1:BE8"/>
    <mergeCell ref="AT1:AT8"/>
    <mergeCell ref="AU1:AU8"/>
    <mergeCell ref="AV1:AV8"/>
    <mergeCell ref="AW1:AW8"/>
    <mergeCell ref="AX1:AX8"/>
    <mergeCell ref="AY1:AY8"/>
    <mergeCell ref="AN1:AN8"/>
    <mergeCell ref="AO1:AO8"/>
    <mergeCell ref="AP1:AP8"/>
    <mergeCell ref="AQ1:AQ8"/>
    <mergeCell ref="AR1:AR8"/>
    <mergeCell ref="AS1:AS8"/>
    <mergeCell ref="AH1:AH8"/>
    <mergeCell ref="AI1:AI8"/>
    <mergeCell ref="AJ1:AJ8"/>
    <mergeCell ref="AK1:AK8"/>
    <mergeCell ref="AL1:AL8"/>
    <mergeCell ref="AM1:AM8"/>
    <mergeCell ref="AB1:AB8"/>
    <mergeCell ref="AC1:AC8"/>
    <mergeCell ref="AD1:AD8"/>
    <mergeCell ref="AE1:AE8"/>
    <mergeCell ref="AF1:AF8"/>
    <mergeCell ref="AG1:AG8"/>
    <mergeCell ref="A1:E1"/>
    <mergeCell ref="W1:W8"/>
    <mergeCell ref="X1:X8"/>
    <mergeCell ref="Y1:Y8"/>
    <mergeCell ref="Z1:Z8"/>
    <mergeCell ref="AA1:AA8"/>
    <mergeCell ref="A7:B7"/>
    <mergeCell ref="C7:E7"/>
  </mergeCells>
  <phoneticPr fontId="12" type="noConversion"/>
  <dataValidations count="8">
    <dataValidation allowBlank="1" showInputMessage="1" showErrorMessage="1" promptTitle="Telefoonnummer" prompt="Vul hier het telefoonnummer van de contactpersoon in." sqref="C5:E5" xr:uid="{A424E9CE-44AC-F449-B9BE-959AA7310ED0}"/>
    <dataValidation allowBlank="1" showInputMessage="1" showErrorMessage="1" promptTitle="Naam" prompt="Vul hier de naam van de contactpersoon in." sqref="C4:E4" xr:uid="{F4A8B66D-037A-014D-AFBF-A66C748F0766}"/>
    <dataValidation allowBlank="1" showInputMessage="1" showErrorMessage="1" promptTitle="Teamnaam" prompt="Vul hier de naam van het team in." sqref="C3:E3" xr:uid="{72FBC082-F369-B14A-80B9-CED6D5CF3317}"/>
    <dataValidation allowBlank="1" showInputMessage="1" showErrorMessage="1" promptTitle="Naam" prompt="Vul de naam in die op de trui bedrukt moet worden._x000a__x000a_Let op: Wanneer er n.v.t. in deze cel staat hoef je niets in te vullen!" sqref="D9:D33" xr:uid="{BD232D42-76E1-2F44-A829-8019C0A846E8}"/>
    <dataValidation allowBlank="1" showInputMessage="1" showErrorMessage="1" promptTitle="E-mailadres" prompt="Vul hier het e-mailadres in van de contactpersoon." sqref="C6:E6" xr:uid="{9F0A8554-4F1E-8243-B587-9643F24FBFCE}"/>
    <dataValidation type="list" allowBlank="1" showInputMessage="1" showErrorMessage="1" promptTitle="Kies een teambedrukking" prompt="Aan de rechterkant van de cel ziet u een dropdownmenu." sqref="C7:E7" xr:uid="{4D1FDF54-47A9-2843-B570-998A8B65C56A}">
      <formula1>$U$6:$U$9</formula1>
    </dataValidation>
    <dataValidation type="list" allowBlank="1" showInputMessage="1" showErrorMessage="1" promptTitle="Kies een bedrukking voor de naam" prompt="Aan de rechterkant van de cel ziet u een dropdownmenu." sqref="C9:C33" xr:uid="{7FA59CE2-CFA3-584C-9736-C9F6B9B8A9C4}">
      <formula1>$U$2:$U$4</formula1>
    </dataValidation>
    <dataValidation type="list" allowBlank="1" showInputMessage="1" showErrorMessage="1" errorTitle="Foute invoer" error="Maak een keuze uit een Hoodie of Crewneck en de juiste maat." promptTitle="Kies een type en maat." prompt="Aan de rechterkant van de cel ziet u een dropdownmenu." sqref="B9:B33" xr:uid="{D14E69D1-56E7-4145-AD3A-FBE180243540}">
      <formula1>$S$2:$S$41</formula1>
    </dataValidation>
  </dataValidations>
  <hyperlinks>
    <hyperlink ref="H7" r:id="rId1" xr:uid="{95672A45-1E74-0749-87B7-09AE4507FCFE}"/>
  </hyperlinks>
  <pageMargins left="0.25" right="0.25" top="0.75" bottom="0.75" header="0.3" footer="0.3"/>
  <pageSetup paperSize="9" orientation="portrait" r:id="rId2"/>
  <ignoredErrors>
    <ignoredError sqref="D12:D33 D9:D11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Team bestelformulier</vt:lpstr>
      <vt:lpstr>'Team bestelformulier'!Afdruktitels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Glasbergen</dc:creator>
  <cp:lastModifiedBy>Jeroen Glasbergen</cp:lastModifiedBy>
  <dcterms:created xsi:type="dcterms:W3CDTF">2019-09-11T15:32:49Z</dcterms:created>
  <dcterms:modified xsi:type="dcterms:W3CDTF">2019-09-11T17:10:50Z</dcterms:modified>
</cp:coreProperties>
</file>